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showInkAnnotation="0"/>
  <mc:AlternateContent xmlns:mc="http://schemas.openxmlformats.org/markup-compatibility/2006">
    <mc:Choice Requires="x15">
      <x15ac:absPath xmlns:x15ac="http://schemas.microsoft.com/office/spreadsheetml/2010/11/ac" url="C:\Users\Kutus\Desktop\"/>
    </mc:Choice>
  </mc:AlternateContent>
  <xr:revisionPtr revIDLastSave="0" documentId="13_ncr:1_{03F55D48-E8EA-45A2-B659-C39C07C26260}" xr6:coauthVersionLast="47" xr6:coauthVersionMax="47" xr10:uidLastSave="{00000000-0000-0000-0000-000000000000}"/>
  <workbookProtection workbookAlgorithmName="SHA-512" workbookHashValue="/udgtTxoyYMaLnZUyJAx1J1WxAWZr3Uxc26zfQHmoMfnIWt3dBiiRIcS6WI28NIanvmdGD3zbFQMxIG3yBIsdg==" workbookSaltValue="6XuiNxkGS+K++A3wLZnxOA==" workbookSpinCount="100000" lockStructure="1"/>
  <bookViews>
    <workbookView xWindow="-120" yWindow="-120" windowWidth="20730" windowHeight="11160" xr2:uid="{00000000-000D-0000-FFFF-FFFF00000000}"/>
  </bookViews>
  <sheets>
    <sheet name="ArthikDisha IT CAL FY 23-24" sheetId="1" r:id="rId1"/>
    <sheet name="Form 16 Old" sheetId="2" r:id="rId2"/>
    <sheet name="Form 16 New" sheetId="3" r:id="rId3"/>
  </sheets>
  <externalReferences>
    <externalReference r:id="rId4"/>
  </externalReferences>
  <definedNames>
    <definedName name="_xlnm.Print_Area" localSheetId="0">'ArthikDisha IT CAL FY 23-24'!$B$2:$F$105</definedName>
    <definedName name="_xlnm.Print_Area" localSheetId="2">'Form 16 New'!$A$1:$Z$96</definedName>
    <definedName name="_xlnm.Print_Area" localSheetId="1">'Form 16 Old'!$A$1:$Z$113</definedName>
    <definedName name="_xlnm.Print_Titles" localSheetId="0">'ArthikDisha IT CAL FY 23-24'!$29:$29</definedName>
    <definedName name="_xlnm.Print_Titles" localSheetId="2">'Form 16 New'!$50:$52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 l="1"/>
  <c r="N7" i="2"/>
  <c r="L40" i="2"/>
  <c r="N9" i="3"/>
  <c r="N7" i="3"/>
  <c r="O22" i="3"/>
  <c r="S25" i="3" s="1"/>
  <c r="V67" i="2"/>
  <c r="V66" i="2"/>
  <c r="V55" i="2"/>
  <c r="V54" i="2"/>
  <c r="V53" i="2"/>
  <c r="P53" i="2"/>
  <c r="L53" i="2"/>
  <c r="P55" i="2"/>
  <c r="V52" i="2"/>
  <c r="L55" i="2"/>
  <c r="L54" i="2"/>
  <c r="P54" i="2"/>
  <c r="P52" i="2"/>
  <c r="L51" i="2"/>
  <c r="L50" i="2"/>
  <c r="L49" i="2"/>
  <c r="L48" i="2"/>
  <c r="L47" i="2"/>
  <c r="L46" i="2"/>
  <c r="L45" i="2"/>
  <c r="L44" i="2"/>
  <c r="L43" i="2"/>
  <c r="L42" i="2"/>
  <c r="L41" i="2"/>
  <c r="V37" i="2"/>
  <c r="V36" i="2"/>
  <c r="O31" i="2"/>
  <c r="O26" i="2"/>
  <c r="S28" i="2" s="1"/>
  <c r="V47" i="3"/>
  <c r="O27" i="3"/>
  <c r="O31" i="3"/>
  <c r="O30" i="3"/>
  <c r="O29" i="3"/>
  <c r="O28" i="3"/>
  <c r="O26" i="3"/>
  <c r="V36" i="3"/>
  <c r="V46" i="3"/>
  <c r="AK38" i="3"/>
  <c r="O36" i="3"/>
  <c r="AK58" i="2"/>
  <c r="O37" i="2"/>
  <c r="O36" i="2"/>
  <c r="O32" i="2"/>
  <c r="S33" i="2" s="1"/>
  <c r="D74" i="1"/>
  <c r="E74" i="1" s="1"/>
  <c r="D73" i="1"/>
  <c r="D72" i="1"/>
  <c r="D71" i="1"/>
  <c r="D70" i="1"/>
  <c r="D69" i="1"/>
  <c r="D68" i="1"/>
  <c r="D67" i="1"/>
  <c r="D66" i="1"/>
  <c r="D65" i="1"/>
  <c r="D64" i="1"/>
  <c r="E62" i="1"/>
  <c r="D50" i="1"/>
  <c r="E50" i="1" s="1"/>
  <c r="D47" i="1"/>
  <c r="D46" i="1"/>
  <c r="D45" i="1"/>
  <c r="C43" i="1"/>
  <c r="D41" i="1" s="1"/>
  <c r="E41" i="1" s="1"/>
  <c r="D39" i="1"/>
  <c r="D38" i="1"/>
  <c r="D37" i="1"/>
  <c r="D36" i="1"/>
  <c r="D35" i="1"/>
  <c r="D34" i="1"/>
  <c r="E30" i="1"/>
  <c r="O22" i="2" s="1"/>
  <c r="S25" i="2" s="1"/>
  <c r="EW19" i="1"/>
  <c r="E12" i="1"/>
  <c r="E19" i="1" s="1"/>
  <c r="V37" i="3" s="1"/>
  <c r="FA7" i="1"/>
  <c r="D7" i="1"/>
  <c r="EW2" i="1"/>
  <c r="V56" i="2" l="1"/>
  <c r="S29" i="2"/>
  <c r="Q52" i="2"/>
  <c r="R52" i="2" s="1"/>
  <c r="S52" i="2" s="1"/>
  <c r="L52" i="2"/>
  <c r="S32" i="3"/>
  <c r="S33" i="3" s="1"/>
  <c r="V34" i="3" s="1"/>
  <c r="E44" i="1"/>
  <c r="E63" i="1"/>
  <c r="D32" i="1"/>
  <c r="ER30" i="1"/>
  <c r="ES30" i="1" s="1"/>
  <c r="ER28" i="1"/>
  <c r="ES28" i="1" s="1"/>
  <c r="ET28" i="1" s="1"/>
  <c r="ER23" i="1"/>
  <c r="ES23" i="1" s="1"/>
  <c r="ET30" i="1"/>
  <c r="ER21" i="1"/>
  <c r="ES21" i="1" s="1"/>
  <c r="HD182" i="1"/>
  <c r="ER20" i="1"/>
  <c r="ES20" i="1" s="1"/>
  <c r="ER19" i="1"/>
  <c r="ES19" i="1" s="1"/>
  <c r="HD181" i="1"/>
  <c r="HD180" i="1"/>
  <c r="HD185" i="1" s="1"/>
  <c r="HG36" i="1" s="1"/>
  <c r="ER22" i="1"/>
  <c r="ES22" i="1" s="1"/>
  <c r="E31" i="1" l="1"/>
  <c r="E40" i="1" s="1"/>
  <c r="V34" i="2" s="1"/>
  <c r="O27" i="2"/>
  <c r="ER26" i="1"/>
  <c r="ES24" i="1" s="1"/>
  <c r="E48" i="1" l="1"/>
  <c r="E75" i="1" s="1"/>
  <c r="HD174" i="1" s="1"/>
  <c r="E21" i="1"/>
  <c r="V39" i="3" s="1"/>
  <c r="ER29" i="1"/>
  <c r="ES29" i="1" s="1"/>
  <c r="ET29" i="1" s="1"/>
  <c r="ET31" i="1" s="1"/>
  <c r="E22" i="1" s="1"/>
  <c r="V40" i="3" s="1"/>
  <c r="E20" i="1"/>
  <c r="V38" i="3" s="1"/>
  <c r="AC62" i="2"/>
  <c r="AC42" i="3"/>
  <c r="V38" i="2" l="1"/>
  <c r="V57" i="2" s="1"/>
  <c r="HD173" i="1"/>
  <c r="ER79" i="1"/>
  <c r="ES79" i="1" s="1"/>
  <c r="ER77" i="1"/>
  <c r="ES77" i="1" s="1"/>
  <c r="HD172" i="1"/>
  <c r="HD177" i="1" s="1"/>
  <c r="HG28" i="1" s="1"/>
  <c r="E77" i="1" s="1"/>
  <c r="V58" i="2" s="1"/>
  <c r="E76" i="1"/>
  <c r="V59" i="2" s="1"/>
  <c r="ET79" i="1"/>
  <c r="ER78" i="1"/>
  <c r="ES78" i="1" s="1"/>
  <c r="ET78" i="1" s="1"/>
  <c r="ES26" i="1"/>
  <c r="E23" i="1" s="1"/>
  <c r="E24" i="1" s="1"/>
  <c r="ET77" i="1"/>
  <c r="V41" i="3" l="1"/>
  <c r="ET80" i="1"/>
  <c r="E78" i="1" s="1"/>
  <c r="V60" i="2" s="1"/>
  <c r="E27" i="1"/>
  <c r="V42" i="3"/>
  <c r="E26" i="1"/>
  <c r="E79" i="1" l="1"/>
  <c r="E80" i="1" s="1"/>
  <c r="E83" i="1" s="1"/>
  <c r="AK44" i="3"/>
  <c r="AK45" i="3"/>
  <c r="E82" i="1" l="1"/>
  <c r="V68" i="2" s="1"/>
  <c r="V61" i="2"/>
  <c r="D85" i="1"/>
  <c r="V62" i="2"/>
  <c r="AK65" i="2" s="1"/>
  <c r="AK50" i="3"/>
  <c r="AK52" i="3" s="1"/>
  <c r="V48" i="3" s="1"/>
  <c r="AK64" i="2" l="1"/>
  <c r="AK70" i="2" s="1"/>
  <c r="AK7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Kutus</author>
  </authors>
  <commentList>
    <comment ref="D6" authorId="0" shapeId="0" xr:uid="{6CE41D11-B0C7-4AC2-99C3-505A4662FB17}">
      <text>
        <r>
          <rPr>
            <b/>
            <sz val="9"/>
            <color indexed="81"/>
            <rFont val="Tahoma"/>
            <family val="2"/>
          </rPr>
          <t>ArthikDisha:</t>
        </r>
        <r>
          <rPr>
            <sz val="9"/>
            <color indexed="81"/>
            <rFont val="Tahoma"/>
            <family val="2"/>
          </rPr>
          <t xml:space="preserve">
Put only in </t>
        </r>
        <r>
          <rPr>
            <b/>
            <sz val="9"/>
            <color indexed="81"/>
            <rFont val="Arial Black"/>
            <family val="2"/>
          </rPr>
          <t>DD-MM-YYYY</t>
        </r>
        <r>
          <rPr>
            <sz val="9"/>
            <color indexed="81"/>
            <rFont val="Tahoma"/>
            <family val="2"/>
          </rPr>
          <t xml:space="preserve"> format</t>
        </r>
      </text>
    </comment>
    <comment ref="E14" authorId="0" shapeId="0" xr:uid="{A684F026-8B1D-42C4-8869-442795DF8BDA}">
      <text>
        <r>
          <rPr>
            <b/>
            <sz val="11"/>
            <color indexed="81"/>
            <rFont val="Arial Narrow"/>
            <family val="2"/>
          </rPr>
          <t>Max Deduction:-</t>
        </r>
        <r>
          <rPr>
            <b/>
            <sz val="11"/>
            <color indexed="81"/>
            <rFont val="Tahoma"/>
            <family val="2"/>
          </rPr>
          <t xml:space="preserve">
</t>
        </r>
        <r>
          <rPr>
            <b/>
            <sz val="11"/>
            <color indexed="81"/>
            <rFont val="Arial Narrow"/>
            <family val="2"/>
          </rPr>
          <t>1.Govt. Employee-14%(Basic+DA)
2.Others-10%</t>
        </r>
      </text>
    </comment>
    <comment ref="E15" authorId="0" shapeId="0" xr:uid="{4F40E98B-4037-44C0-BEC3-167237855B66}">
      <text>
        <r>
          <rPr>
            <b/>
            <sz val="10"/>
            <color indexed="81"/>
            <rFont val="Arial Narrow"/>
            <family val="2"/>
          </rPr>
          <t xml:space="preserve">1. Govt. Employees-Tax Free;
2. Others- Max 25,00,000/-
</t>
        </r>
      </text>
    </comment>
    <comment ref="E17" authorId="0" shapeId="0" xr:uid="{9593AD79-CAA7-4780-83E7-3B99726294FE}">
      <text>
        <r>
          <rPr>
            <b/>
            <sz val="9"/>
            <color indexed="81"/>
            <rFont val="Tahoma"/>
            <family val="2"/>
          </rPr>
          <t>No Limt. Any amount can be claimed as Deduction U/S 24(b) for let-out property.</t>
        </r>
        <r>
          <rPr>
            <sz val="9"/>
            <color indexed="81"/>
            <rFont val="Tahoma"/>
            <family val="2"/>
          </rPr>
          <t xml:space="preserve">
</t>
        </r>
      </text>
    </comment>
    <comment ref="D34" authorId="0" shapeId="0" xr:uid="{C86E50D1-67BB-425F-91EB-DF624191EF0E}">
      <text>
        <r>
          <rPr>
            <b/>
            <sz val="10"/>
            <color indexed="81"/>
            <rFont val="Lucida Sans"/>
            <family val="2"/>
          </rPr>
          <t>For Metro 50% of Basic Salary. For Non-Metro 40%</t>
        </r>
      </text>
    </comment>
    <comment ref="D35" authorId="0" shapeId="0" xr:uid="{AA65F33E-482D-46BE-90F4-FA61BC7BC2DE}">
      <text>
        <r>
          <rPr>
            <b/>
            <sz val="9"/>
            <color indexed="81"/>
            <rFont val="Lucida Sans"/>
            <family val="2"/>
          </rPr>
          <t xml:space="preserve">Rent paid over 10% of Basic Salary i.e.
Rent paid-10%(Basic+DA)
</t>
        </r>
        <r>
          <rPr>
            <sz val="9"/>
            <color indexed="81"/>
            <rFont val="Tahoma"/>
            <family val="2"/>
          </rPr>
          <t xml:space="preserve">
</t>
        </r>
      </text>
    </comment>
    <comment ref="C38" authorId="0" shapeId="0" xr:uid="{AD8BF482-600D-4855-A811-D0DD86CFE2D9}">
      <text>
        <r>
          <rPr>
            <b/>
            <sz val="10"/>
            <color indexed="81"/>
            <rFont val="Tahoma"/>
            <family val="2"/>
          </rPr>
          <t>Maximum Deduction Rs.25,00,000 U/S 10(10AA), as per Budget 2023</t>
        </r>
        <r>
          <rPr>
            <sz val="9"/>
            <color indexed="81"/>
            <rFont val="Tahoma"/>
            <family val="2"/>
          </rPr>
          <t xml:space="preserve">
</t>
        </r>
      </text>
    </comment>
    <comment ref="C45" authorId="0" shapeId="0" xr:uid="{C702AD2A-1B0B-469A-A897-0F6401EA8DAB}">
      <text>
        <r>
          <rPr>
            <b/>
            <sz val="9"/>
            <color indexed="81"/>
            <rFont val="Tahoma"/>
            <family val="2"/>
          </rPr>
          <t>Maximum Deduction U/S 24(b) Rs.2,00,000/-. Only allowed for one house.</t>
        </r>
      </text>
    </comment>
    <comment ref="C64" authorId="0" shapeId="0" xr:uid="{BA6406FD-F926-4B3D-94A7-3F662594CCA1}">
      <text>
        <r>
          <rPr>
            <sz val="9"/>
            <color indexed="81"/>
            <rFont val="Tahoma"/>
            <family val="2"/>
          </rPr>
          <t>Self,Spouse and Children max Rs.25000/-(including Rs.5000/- for preventive Health Checkup)</t>
        </r>
      </text>
    </comment>
    <comment ref="C65" authorId="0" shapeId="0" xr:uid="{F10218F9-74A6-4686-A19A-EB5888CAF5F7}">
      <text>
        <r>
          <rPr>
            <sz val="9"/>
            <color indexed="81"/>
            <rFont val="Tahoma"/>
            <family val="2"/>
          </rPr>
          <t xml:space="preserve">For Senior Citizens max Rs.50000/-(including Rs.5000/- for preventive Health Checkup)
</t>
        </r>
      </text>
    </comment>
    <comment ref="C67" authorId="0" shapeId="0" xr:uid="{D8BF6A2B-2660-4B41-9826-C1AC537E29AA}">
      <text>
        <r>
          <rPr>
            <sz val="9"/>
            <color indexed="81"/>
            <rFont val="Tahoma"/>
            <family val="2"/>
          </rPr>
          <t>For Severe disability more than 80% Rs. 125000/- and for others Rs.75000/-</t>
        </r>
      </text>
    </comment>
    <comment ref="C68" authorId="0" shapeId="0" xr:uid="{907B3661-2846-4CDF-81BF-28701D9C8E05}">
      <text>
        <r>
          <rPr>
            <sz val="9"/>
            <color indexed="81"/>
            <rFont val="Tahoma"/>
            <family val="2"/>
          </rPr>
          <t xml:space="preserve">For senior citizen Rs.100000/- and for others Rs.40000/-.
</t>
        </r>
      </text>
    </comment>
    <comment ref="C71" authorId="0" shapeId="0" xr:uid="{362693FC-547B-4C18-8B18-13AFFF029161}">
      <text>
        <r>
          <rPr>
            <sz val="9"/>
            <color indexed="81"/>
            <rFont val="Tahoma"/>
            <family val="2"/>
          </rPr>
          <t>For self severe disability Rs.125000/- and for others Rs.75000/-.</t>
        </r>
      </text>
    </comment>
    <comment ref="C74" authorId="0" shapeId="0" xr:uid="{BDB4E2DA-5EC8-427A-A886-D7213B74A1C3}">
      <text>
        <r>
          <rPr>
            <b/>
            <sz val="9"/>
            <color indexed="81"/>
            <rFont val="Tahoma"/>
            <family val="2"/>
          </rPr>
          <t>Max exemption 14% of Basic+DA for Govt. Employees. Others @10%</t>
        </r>
      </text>
    </comment>
  </commentList>
</comments>
</file>

<file path=xl/sharedStrings.xml><?xml version="1.0" encoding="utf-8"?>
<sst xmlns="http://schemas.openxmlformats.org/spreadsheetml/2006/main" count="380" uniqueCount="225">
  <si>
    <t>Name</t>
  </si>
  <si>
    <t>Fill only         Yellow Cells</t>
  </si>
  <si>
    <t xml:space="preserve">PAN </t>
  </si>
  <si>
    <t xml:space="preserve">ARTPX1234D 
</t>
  </si>
  <si>
    <t>Date of Birth</t>
  </si>
  <si>
    <t>Age (Years)</t>
  </si>
  <si>
    <t>Metro</t>
  </si>
  <si>
    <t>Gross Income from Salaries and Allowances</t>
  </si>
  <si>
    <t>Non-Metro</t>
  </si>
  <si>
    <t>Add: Income From Other Sources</t>
  </si>
  <si>
    <t>Gross Total Income(G.T.I)</t>
  </si>
  <si>
    <r>
      <t>Less: Standard Deduction (Max Limit Rs.</t>
    </r>
    <r>
      <rPr>
        <b/>
        <sz val="12"/>
        <color indexed="8"/>
        <rFont val="Bahnschrift"/>
        <family val="2"/>
      </rPr>
      <t>50,000) Introduced in Budget 2023</t>
    </r>
  </si>
  <si>
    <t>Less: Employer's Contribution to NPS U/S 80CCD(2)</t>
  </si>
  <si>
    <t>Contribution in NPS/EPF over Rs.7.5 Lakh &amp; Interest thereon in a year is now taxable income as per Budget 2020.</t>
  </si>
  <si>
    <t>Less: Exemption on Leave encashment U/S 10(10AA)</t>
  </si>
  <si>
    <t>Less: Transport Allowance for a Specially-Abled person(Max Rs. 38,400 per year)</t>
  </si>
  <si>
    <t>Less: Interest on Home Loan Taken For Let-Out Property U/S 24(b)</t>
  </si>
  <si>
    <t>Less: Any Other Allowable Deduction under New Tax Regime(Like Agniveer Scheme)</t>
  </si>
  <si>
    <t>Net Taxable Income after Deductions</t>
  </si>
  <si>
    <r>
      <t xml:space="preserve">Tax Rebate of  Rs. </t>
    </r>
    <r>
      <rPr>
        <b/>
        <sz val="12"/>
        <color indexed="8"/>
        <rFont val="Bahnschrift"/>
        <family val="2"/>
      </rPr>
      <t>25,000 (For Income up to Rs. 7 Lakh)</t>
    </r>
  </si>
  <si>
    <t>Tax Liability</t>
  </si>
  <si>
    <t>Add: Cess @ 4%</t>
  </si>
  <si>
    <t>Total Tax Liability</t>
  </si>
  <si>
    <t>Total Tax</t>
  </si>
  <si>
    <t>Advance Tax Paid</t>
  </si>
  <si>
    <t>Rebate</t>
  </si>
  <si>
    <t>Cess</t>
  </si>
  <si>
    <t>Balance Tax to be Paid</t>
  </si>
  <si>
    <t>Tax to Gross Income Ratio</t>
  </si>
  <si>
    <t>Less: Exemptions U/S 10</t>
  </si>
  <si>
    <t xml:space="preserve"> (i) H.R.A Exemption     (Least of the following three)</t>
  </si>
  <si>
    <t xml:space="preserve">    a. Basic Salary (Basic+DA)</t>
  </si>
  <si>
    <t xml:space="preserve">    b. Rent Paid</t>
  </si>
  <si>
    <t xml:space="preserve">    c. H.R.A received</t>
  </si>
  <si>
    <r>
      <t xml:space="preserve">(ii) Standard Deduction for Salaried &amp; Pensioners (Rs. </t>
    </r>
    <r>
      <rPr>
        <b/>
        <sz val="11"/>
        <color indexed="8"/>
        <rFont val="Bahnschrift"/>
        <family val="2"/>
      </rPr>
      <t xml:space="preserve">50,000) </t>
    </r>
  </si>
  <si>
    <t>(iii) Retirement Leave Encashment U/S 10(10AA)</t>
  </si>
  <si>
    <t>Income From Salaries(After Deduction U/S 10)</t>
  </si>
  <si>
    <t>Add: Income from Other Sources</t>
  </si>
  <si>
    <t>1. Income from Other Sources:</t>
  </si>
  <si>
    <t>a. Bank(Savings A/C/ F.D/Recurring)/N.S.C/Post Office MIS/Other</t>
  </si>
  <si>
    <t>Income from House Properties</t>
  </si>
  <si>
    <t xml:space="preserve">  a.Interest paid on House Building Loan (U/S 24)</t>
  </si>
  <si>
    <t xml:space="preserve">  b.Additional Tax benefits for first time home buyers</t>
  </si>
  <si>
    <t xml:space="preserve">  c.Rent received from let out properties after Municipal Taxes</t>
  </si>
  <si>
    <t>Gross Total Income (G.T.I)</t>
  </si>
  <si>
    <r>
      <t xml:space="preserve">Less: Deduction U/S 80C(Max eligible amount </t>
    </r>
    <r>
      <rPr>
        <b/>
        <sz val="12"/>
        <color indexed="8"/>
        <rFont val="Bahnschrift"/>
        <family val="2"/>
      </rPr>
      <t>Rs. 150000/-)</t>
    </r>
  </si>
  <si>
    <t>a. EPF &amp; GPF Contribution</t>
  </si>
  <si>
    <t>b. Public Provident Fund (PPF)</t>
  </si>
  <si>
    <t>Max Deduction  U/S 80C Rs. 1.5 Lakh</t>
  </si>
  <si>
    <t>c. N.S.C (Investment + accrued Interest before Maturity Year)</t>
  </si>
  <si>
    <t>d. Tax Saving Fixed Deposit (5 Years and above)</t>
  </si>
  <si>
    <t>e. E.L.S.S (Tax Saving Mutual Fund)</t>
  </si>
  <si>
    <t>f. Life Insurance Premiums paid</t>
  </si>
  <si>
    <t>g. New Pension Scheme (NPS) (U/S 80CCC)</t>
  </si>
  <si>
    <t>h. Pension Plan from Insurance Co./Mutual Funds (u/s 80CCC)</t>
  </si>
  <si>
    <t>i. Principal Repayment on House Building Loan</t>
  </si>
  <si>
    <t>j. Sukanya Samriddhi Yojana</t>
  </si>
  <si>
    <t>k.Stamp Duty &amp; Registration Fees on House Buying</t>
  </si>
  <si>
    <t>l. Tuition fees for children(max 2 children)</t>
  </si>
  <si>
    <r>
      <t xml:space="preserve">Less: Additional deduction for NPS U/S 80CCD(1B)-Max Rs. </t>
    </r>
    <r>
      <rPr>
        <b/>
        <sz val="11"/>
        <color indexed="8"/>
        <rFont val="Bahnschrift"/>
        <family val="2"/>
      </rPr>
      <t>50000)</t>
    </r>
  </si>
  <si>
    <t>Max Deduction U/S 80CCD(1B) Rs. 50,000 over and above Section 80C</t>
  </si>
  <si>
    <t>Less: Deduction under chapter VI-A</t>
  </si>
  <si>
    <t>a. 80 D Medical Insurance premium (Self, Spouse &amp; Child)</t>
  </si>
  <si>
    <t>b. 80 D Medical Insurance premium (for Sr. Citizen Parents)</t>
  </si>
  <si>
    <t>c. 80 E Interest Paid on Education Loan</t>
  </si>
  <si>
    <t xml:space="preserve">d. 80 DD Medical Treatment for dependent handicapped </t>
  </si>
  <si>
    <t>e. 80DDB Expenditure on Medical Treatment for self/ dependent</t>
  </si>
  <si>
    <t>f. 80G, 80GGA, 80GGC Donation to approved funds</t>
  </si>
  <si>
    <t>g. 80GG  Rent paid in case of no HRA received</t>
  </si>
  <si>
    <t xml:space="preserve">Max Employer's Contribution 14% of (Basic+DA) as per Section 80CCD(2)
</t>
  </si>
  <si>
    <t>h. 80U For Physically Disabled person</t>
  </si>
  <si>
    <r>
      <t xml:space="preserve">i. 80TTA/B (Rs. 10,000 for others &amp;  </t>
    </r>
    <r>
      <rPr>
        <sz val="11"/>
        <color indexed="8"/>
        <rFont val="Bahnschrift"/>
        <family val="2"/>
      </rPr>
      <t xml:space="preserve">Rs. 50,000 for Senior Citizens) </t>
    </r>
  </si>
  <si>
    <t>Max Employer's Contribution 14% of (Basic+DA) as per Section 80CCD(2)</t>
  </si>
  <si>
    <t>j. Contribution to Agnipath Scheme (u/s 80CCH)</t>
  </si>
  <si>
    <t>Less: Employer Contribution to NPS U/S 80CCD(2)</t>
  </si>
  <si>
    <t>Net Taxable Income after all deductions</t>
  </si>
  <si>
    <r>
      <t xml:space="preserve">Tax Rebate of Rs. </t>
    </r>
    <r>
      <rPr>
        <sz val="11"/>
        <color indexed="8"/>
        <rFont val="Bahnschrift"/>
        <family val="2"/>
      </rPr>
      <t>12,500 (For Income less than 5 Lakh)</t>
    </r>
  </si>
  <si>
    <r>
      <t xml:space="preserve">Surcharge @10%/15% (If income &gt; Rs. </t>
    </r>
    <r>
      <rPr>
        <sz val="11"/>
        <color indexed="8"/>
        <rFont val="Bahnschrift"/>
        <family val="2"/>
      </rPr>
      <t>50 Lac &amp; Rs. 1 Cr. Respectively)</t>
    </r>
  </si>
  <si>
    <t>Net Tax Payable</t>
  </si>
  <si>
    <t>OLD</t>
  </si>
  <si>
    <t>NEW</t>
  </si>
  <si>
    <t>FORM No. 16</t>
  </si>
  <si>
    <t>[See rule 31(1)(a)]</t>
  </si>
  <si>
    <t>PART A</t>
  </si>
  <si>
    <t>Certificate under section 203 of the Income Tax Act, 1961 for Tax Deducted at source on Salary</t>
  </si>
  <si>
    <t>Name and address of Employer</t>
  </si>
  <si>
    <t>Name and Designation of the Employee</t>
  </si>
  <si>
    <t>PAN of Deductor</t>
  </si>
  <si>
    <t>TAN of Deductor</t>
  </si>
  <si>
    <t>PAN of the Employee</t>
  </si>
  <si>
    <t>CIT (TDS) Address</t>
  </si>
  <si>
    <t>Assessment Year</t>
  </si>
  <si>
    <t>Period</t>
  </si>
  <si>
    <t xml:space="preserve">Circle/Ward: </t>
  </si>
  <si>
    <t>From</t>
  </si>
  <si>
    <t>To</t>
  </si>
  <si>
    <t>Quarter</t>
  </si>
  <si>
    <t>Receipt Nos of Original statements of TDS under sub sec(3) of sec 200</t>
  </si>
  <si>
    <t>Amount of tax deducted in respect of the Employee</t>
  </si>
  <si>
    <t>Amount of tax deposited in respect of the Employee</t>
  </si>
  <si>
    <t>Quarter-1</t>
  </si>
  <si>
    <t>Quarter-2</t>
  </si>
  <si>
    <t>Quarter-3</t>
  </si>
  <si>
    <t>Quarter-4</t>
  </si>
  <si>
    <t>Total</t>
  </si>
  <si>
    <t>PART  B</t>
  </si>
  <si>
    <t>Details of Salary paid and any other income and tax deducted</t>
  </si>
  <si>
    <t>Gross Salary</t>
  </si>
  <si>
    <t>(a)</t>
  </si>
  <si>
    <t>Salary as per provisions contained in sec.17(1)</t>
  </si>
  <si>
    <t>Rs.</t>
  </si>
  <si>
    <t>(b)</t>
  </si>
  <si>
    <t>Value of perquisites u/s 17(2) (as per Form No. 12 BB, whether applicable)</t>
  </si>
  <si>
    <t>(c)</t>
  </si>
  <si>
    <t>Profits in lieu of salary under 17 (3) (as per Form No. 12BB, whether applicable)</t>
  </si>
  <si>
    <t>(d)</t>
  </si>
  <si>
    <t xml:space="preserve">Less: </t>
  </si>
  <si>
    <t>Standard Dedection</t>
  </si>
  <si>
    <t>Allowance  u/s 10</t>
  </si>
  <si>
    <t>a) House Rent paid</t>
  </si>
  <si>
    <t/>
  </si>
  <si>
    <t>Balance (1-2)</t>
  </si>
  <si>
    <t>Deductions:</t>
  </si>
  <si>
    <t>Tax on Employment</t>
  </si>
  <si>
    <t>Entertainment Allowance</t>
  </si>
  <si>
    <t xml:space="preserve">Aggregate of 4(a) &amp; (b) </t>
  </si>
  <si>
    <t>Income chargeable under the head 'salaries' (3-5)</t>
  </si>
  <si>
    <t>Add: Any other Income reported by the employee</t>
  </si>
  <si>
    <t>Income/Dividend /Bank Interest/NSC/Any Other Income</t>
  </si>
  <si>
    <t>Income from House property</t>
  </si>
  <si>
    <t>Gross total income (6+7)</t>
  </si>
  <si>
    <t>Deductions under Chapter VIA</t>
  </si>
  <si>
    <t>Gross Amount</t>
  </si>
  <si>
    <t>Qualifying Amount</t>
  </si>
  <si>
    <t>Deductible Amount</t>
  </si>
  <si>
    <t>a</t>
  </si>
  <si>
    <t xml:space="preserve"> EPF &amp; GPF Contribution</t>
  </si>
  <si>
    <t>b</t>
  </si>
  <si>
    <t>Public Provident Fund (PPF)</t>
  </si>
  <si>
    <t>c</t>
  </si>
  <si>
    <t>N.S.C (Investment + accrued Interest before Maturity Year)</t>
  </si>
  <si>
    <t>d</t>
  </si>
  <si>
    <t>Tax Saving Fixed Deposit (5 Years and above)</t>
  </si>
  <si>
    <t>e</t>
  </si>
  <si>
    <t>E.L.S.S (Tax Saving Mutual Fund)</t>
  </si>
  <si>
    <t>f</t>
  </si>
  <si>
    <t>Life Insurance Premiums paid</t>
  </si>
  <si>
    <t>g</t>
  </si>
  <si>
    <t>New Pension Scheme (NPS) (U/S 80CCC)</t>
  </si>
  <si>
    <t>h</t>
  </si>
  <si>
    <t>Pension Plan from Insurance Co/Mutual Funds(U/S80CCC)</t>
  </si>
  <si>
    <t>i</t>
  </si>
  <si>
    <t>Principal Repayment on House Building Loan</t>
  </si>
  <si>
    <t>j</t>
  </si>
  <si>
    <t>Sukanya Samriddhi Yojana</t>
  </si>
  <si>
    <t>k</t>
  </si>
  <si>
    <t>Stamp Duty &amp; Registration Fees on House Buying</t>
  </si>
  <si>
    <t>l</t>
  </si>
  <si>
    <t>Tuition fees for children(max 2 children)</t>
  </si>
  <si>
    <t>a)</t>
  </si>
  <si>
    <t>section</t>
  </si>
  <si>
    <t>80C</t>
  </si>
  <si>
    <t>b)</t>
  </si>
  <si>
    <t>80CCD(2)</t>
  </si>
  <si>
    <t>c)</t>
  </si>
  <si>
    <t>80CCD(1B)</t>
  </si>
  <si>
    <t>e)</t>
  </si>
  <si>
    <t>80D,80DDB,80E,80G,80U etc..</t>
  </si>
  <si>
    <t>Aggregate of deductible amount under Chapter VIA</t>
  </si>
  <si>
    <t>Total Income (8-10)</t>
  </si>
  <si>
    <t>Tax on Total Income</t>
  </si>
  <si>
    <t>Less u/s 87A / Tax Credit :</t>
  </si>
  <si>
    <t>Educational cess @4 % on tax</t>
  </si>
  <si>
    <t xml:space="preserve">Tax Payable (12+13) </t>
  </si>
  <si>
    <t>Rebate and relief under Chapter VIII</t>
  </si>
  <si>
    <t>I</t>
  </si>
  <si>
    <t>u/s 88</t>
  </si>
  <si>
    <t>u/s 88 B</t>
  </si>
  <si>
    <t>u/s 88 C</t>
  </si>
  <si>
    <t>II</t>
  </si>
  <si>
    <t>Under section 89, 90, 91 (attach details)</t>
  </si>
  <si>
    <t xml:space="preserve">Aggregate of tax rebates and relief </t>
  </si>
  <si>
    <t>Less: Tax deducted at source</t>
  </si>
  <si>
    <t>Tax Payable / Refundable (14-15-16)</t>
  </si>
  <si>
    <t>ANNEXURE - B</t>
  </si>
  <si>
    <t>Details of Tax Deducted and Deposited in the Central Government Account through Challan</t>
  </si>
  <si>
    <t>Sl.No</t>
  </si>
  <si>
    <t>Tax Deposited in respect of the Employee ( Rs.)</t>
  </si>
  <si>
    <t>Challan Identification Number (CIN)</t>
  </si>
  <si>
    <t>BSR code of Bank branch</t>
  </si>
  <si>
    <t>Date on which tax deposited</t>
  </si>
  <si>
    <t>Challan Serial Number</t>
  </si>
  <si>
    <t xml:space="preserve">         I,  Son of Sri…………………………………………………..working in the capacity of  ……………………………………..do hereby certify that a sum of Rs:                  /-  has been deducted at source and paid to the credit of the Central Government.</t>
  </si>
  <si>
    <t xml:space="preserve">         I further certify that the information given above is true and correct based on the books of accounts, documents and other available records:</t>
  </si>
  <si>
    <t>Place  :</t>
  </si>
  <si>
    <t>Date   :</t>
  </si>
  <si>
    <t>(Signature of Person responsible for deduction of tax)</t>
  </si>
  <si>
    <t>Designation :</t>
  </si>
  <si>
    <t>Full Name :</t>
  </si>
  <si>
    <t>ITR - 1</t>
  </si>
  <si>
    <r>
      <t xml:space="preserve">SAHAJ </t>
    </r>
    <r>
      <rPr>
        <b/>
        <sz val="10"/>
        <color indexed="9"/>
        <rFont val="Book Antiqua"/>
        <family val="1"/>
      </rPr>
      <t xml:space="preserve"> </t>
    </r>
    <r>
      <rPr>
        <b/>
        <sz val="16"/>
        <color indexed="9"/>
        <rFont val="Book Antiqua"/>
        <family val="1"/>
      </rPr>
      <t>I</t>
    </r>
    <r>
      <rPr>
        <b/>
        <sz val="10"/>
        <color indexed="9"/>
        <rFont val="Book Antiqua"/>
        <family val="1"/>
      </rPr>
      <t xml:space="preserve">NDIAN </t>
    </r>
    <r>
      <rPr>
        <b/>
        <sz val="14"/>
        <color indexed="9"/>
        <rFont val="Book Antiqua"/>
        <family val="1"/>
      </rPr>
      <t>I</t>
    </r>
    <r>
      <rPr>
        <b/>
        <sz val="10"/>
        <color indexed="9"/>
        <rFont val="Book Antiqua"/>
        <family val="1"/>
      </rPr>
      <t xml:space="preserve">NDIVIDUAL </t>
    </r>
    <r>
      <rPr>
        <b/>
        <sz val="14"/>
        <color indexed="9"/>
        <rFont val="Book Antiqua"/>
        <family val="1"/>
      </rPr>
      <t>I</t>
    </r>
    <r>
      <rPr>
        <b/>
        <sz val="10"/>
        <color indexed="9"/>
        <rFont val="Book Antiqua"/>
        <family val="1"/>
      </rPr>
      <t xml:space="preserve">NCOME </t>
    </r>
    <r>
      <rPr>
        <b/>
        <sz val="14"/>
        <color indexed="9"/>
        <rFont val="Book Antiqua"/>
        <family val="1"/>
      </rPr>
      <t>T</t>
    </r>
    <r>
      <rPr>
        <b/>
        <sz val="10"/>
        <color indexed="9"/>
        <rFont val="Book Antiqua"/>
        <family val="1"/>
      </rPr>
      <t xml:space="preserve">AX </t>
    </r>
    <r>
      <rPr>
        <b/>
        <sz val="14"/>
        <color indexed="9"/>
        <rFont val="Book Antiqua"/>
        <family val="1"/>
      </rPr>
      <t>R</t>
    </r>
    <r>
      <rPr>
        <b/>
        <sz val="10"/>
        <color indexed="9"/>
        <rFont val="Book Antiqua"/>
        <family val="1"/>
      </rPr>
      <t>ETURN</t>
    </r>
  </si>
  <si>
    <t>AY</t>
  </si>
  <si>
    <t>2022 - 23</t>
  </si>
  <si>
    <t>Full Name:</t>
  </si>
  <si>
    <t>_______________________________________________________</t>
  </si>
  <si>
    <t xml:space="preserve">                                                               Particulars</t>
  </si>
  <si>
    <t xml:space="preserve">  Resident of   (Select from Dropdown)------------------&gt;</t>
  </si>
  <si>
    <t>Less: Any Other Allowable Deduction under New Tax Regime</t>
  </si>
  <si>
    <t>Net Taxable Income  after deductions(6+7)</t>
  </si>
  <si>
    <t>Less : Rebate U/S 87A / Tax Credit(Max Rs.25,000)</t>
  </si>
  <si>
    <r>
      <t>Add: Surcharge @10%/15% (If income exceeds Rs.</t>
    </r>
    <r>
      <rPr>
        <b/>
        <sz val="12"/>
        <color indexed="8"/>
        <rFont val="Bahnschrift"/>
        <family val="2"/>
      </rPr>
      <t>50 Lakh &amp; Rs.1 Cr. Respectively)</t>
    </r>
  </si>
  <si>
    <t>(iv) Tax on Employment</t>
  </si>
  <si>
    <t>Add:Surcharge @10%/15% (If income &gt; Rs. 50 Lac &amp; Rs. 1 Cr. Respectively)</t>
  </si>
  <si>
    <t>You Should Opt</t>
  </si>
  <si>
    <t>Tax Payable / Refundable (16-17-18)</t>
  </si>
  <si>
    <t>" Be Confident and Make a Financial Change"</t>
  </si>
  <si>
    <t xml:space="preserve">  " Be Confident and Make a Financial Change"</t>
  </si>
  <si>
    <t>ARTHIKDISHA , India</t>
  </si>
  <si>
    <t>10-56-2024</t>
  </si>
  <si>
    <r>
      <t>Less: Standard Deduction (Max Limit Rs.</t>
    </r>
    <r>
      <rPr>
        <sz val="11"/>
        <color indexed="8"/>
        <rFont val="Arial Nova"/>
        <family val="2"/>
      </rPr>
      <t>50,000) Introduced in Budget 2023</t>
    </r>
  </si>
  <si>
    <r>
      <t>Add: Surcharge @10%/15% (If income exceeds Rs.</t>
    </r>
    <r>
      <rPr>
        <sz val="12"/>
        <color indexed="8"/>
        <rFont val="Arial Nova"/>
        <family val="2"/>
      </rPr>
      <t>50 Lakh &amp; Rs.1 Cr. Respectively)</t>
    </r>
  </si>
  <si>
    <t>Income Tax Calculator F.Y 2023-24 &amp; A.Y 2024-25 (New Tax Regime-Default)-115BAC</t>
  </si>
  <si>
    <t>Income Tax Calculator F.Y 2023-24 &amp; A.Y 2024-25 (Old Tax Regime)</t>
  </si>
  <si>
    <t>2024-2025</t>
  </si>
  <si>
    <t>ArthikDisha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</si>
</sst>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 ;&quot; (&quot;#,##0\);&quot; -&quot;#\ ;@\ "/>
    <numFmt numFmtId="165" formatCode="_ * #,##0_ ;_ * \-#,##0_ ;_ * &quot;-&quot;??_ ;_ @_ "/>
    <numFmt numFmtId="166" formatCode="_(* #,##0_);_(* \(#,##0\);_(* &quot;-&quot;??_);_(@_)"/>
    <numFmt numFmtId="167" formatCode="dd\/mm\/yyyy"/>
  </numFmts>
  <fonts count="93">
    <font>
      <sz val="11"/>
      <color theme="1"/>
      <name val="Calibri"/>
      <family val="2"/>
      <scheme val="minor"/>
    </font>
    <font>
      <sz val="11"/>
      <color theme="1"/>
      <name val="Calibri"/>
      <family val="2"/>
      <scheme val="minor"/>
    </font>
    <font>
      <u/>
      <sz val="11"/>
      <color theme="10"/>
      <name val="Calibri"/>
      <family val="2"/>
      <scheme val="minor"/>
    </font>
    <font>
      <sz val="11"/>
      <color rgb="FF000000"/>
      <name val="Lucida Sans"/>
      <family val="2"/>
    </font>
    <font>
      <sz val="11"/>
      <color theme="0"/>
      <name val="Lucida Sans"/>
      <family val="2"/>
    </font>
    <font>
      <sz val="11"/>
      <color theme="1"/>
      <name val="Lucida Sans"/>
      <family val="2"/>
    </font>
    <font>
      <b/>
      <sz val="16"/>
      <color theme="0"/>
      <name val="Lucida Bright"/>
      <family val="1"/>
    </font>
    <font>
      <sz val="11"/>
      <color theme="0"/>
      <name val="Inherit"/>
    </font>
    <font>
      <b/>
      <sz val="10"/>
      <color theme="1"/>
      <name val="Lucida Bright"/>
      <family val="1"/>
    </font>
    <font>
      <sz val="11"/>
      <color theme="1"/>
      <name val="Lucida Bright"/>
      <family val="1"/>
    </font>
    <font>
      <b/>
      <sz val="11"/>
      <color rgb="FF000000"/>
      <name val="Lucida Bright"/>
      <family val="1"/>
    </font>
    <font>
      <b/>
      <sz val="16"/>
      <color theme="1"/>
      <name val="Arial Rounded MT Bold"/>
      <family val="2"/>
    </font>
    <font>
      <b/>
      <sz val="12"/>
      <color rgb="FF000000"/>
      <name val="Lucida Sans"/>
      <family val="2"/>
    </font>
    <font>
      <b/>
      <sz val="11"/>
      <color rgb="FF000000"/>
      <name val="Arial"/>
      <family val="2"/>
    </font>
    <font>
      <b/>
      <u/>
      <sz val="12"/>
      <color rgb="FF000000"/>
      <name val="Lucida Sans"/>
      <family val="2"/>
    </font>
    <font>
      <b/>
      <sz val="15"/>
      <color theme="0"/>
      <name val="Bahnschrift"/>
      <family val="2"/>
    </font>
    <font>
      <b/>
      <sz val="14"/>
      <color theme="0"/>
      <name val="Bahnschrift"/>
      <family val="2"/>
    </font>
    <font>
      <b/>
      <sz val="14"/>
      <color theme="1"/>
      <name val="Bahnschrift"/>
      <family val="2"/>
    </font>
    <font>
      <b/>
      <sz val="13"/>
      <color theme="1"/>
      <name val="Bahnschrift"/>
      <family val="2"/>
    </font>
    <font>
      <b/>
      <sz val="12"/>
      <color rgb="FF000000"/>
      <name val="Bahnschrift"/>
      <family val="2"/>
    </font>
    <font>
      <b/>
      <sz val="12"/>
      <color indexed="8"/>
      <name val="Bahnschrift"/>
      <family val="2"/>
    </font>
    <font>
      <b/>
      <sz val="13"/>
      <color rgb="FF000000"/>
      <name val="Bahnschrift"/>
      <family val="2"/>
    </font>
    <font>
      <sz val="12"/>
      <color theme="0"/>
      <name val="Britannic Bold"/>
      <family val="2"/>
    </font>
    <font>
      <sz val="11"/>
      <color theme="0"/>
      <name val="Britannic Bold"/>
      <family val="2"/>
    </font>
    <font>
      <b/>
      <sz val="14"/>
      <color rgb="FF0070C0"/>
      <name val="Bahnschrift"/>
      <family val="2"/>
    </font>
    <font>
      <b/>
      <sz val="12"/>
      <color theme="0"/>
      <name val="Bahnschrift"/>
      <family val="2"/>
    </font>
    <font>
      <b/>
      <sz val="13"/>
      <color theme="0"/>
      <name val="Bahnschrift"/>
      <family val="2"/>
    </font>
    <font>
      <b/>
      <sz val="12"/>
      <color theme="1"/>
      <name val="Bahnschrift"/>
      <family val="2"/>
    </font>
    <font>
      <sz val="11"/>
      <color theme="0"/>
      <name val="Calibri"/>
      <family val="2"/>
    </font>
    <font>
      <sz val="11"/>
      <color rgb="FF000000"/>
      <name val="Bahnschrift"/>
      <family val="2"/>
    </font>
    <font>
      <b/>
      <sz val="11"/>
      <color theme="0"/>
      <name val="Bahnschrift"/>
      <family val="2"/>
    </font>
    <font>
      <b/>
      <sz val="16"/>
      <color theme="0"/>
      <name val="Bahnschrift"/>
      <family val="2"/>
    </font>
    <font>
      <sz val="14"/>
      <color theme="0"/>
      <name val="Bahnschrift"/>
      <family val="2"/>
    </font>
    <font>
      <b/>
      <sz val="11"/>
      <color rgb="FF000000"/>
      <name val="Bahnschrift"/>
      <family val="2"/>
    </font>
    <font>
      <b/>
      <sz val="14"/>
      <color rgb="FF0070C0"/>
      <name val="Lucida Bright"/>
      <family val="1"/>
    </font>
    <font>
      <b/>
      <sz val="11"/>
      <color indexed="8"/>
      <name val="Bahnschrift"/>
      <family val="2"/>
    </font>
    <font>
      <b/>
      <sz val="13"/>
      <color rgb="FF0070C0"/>
      <name val="Bahnschrift"/>
      <family val="2"/>
    </font>
    <font>
      <sz val="13"/>
      <color rgb="FF000000"/>
      <name val="Bahnschrift"/>
      <family val="2"/>
    </font>
    <font>
      <sz val="11"/>
      <color theme="1"/>
      <name val="Bahnschrift"/>
      <family val="2"/>
    </font>
    <font>
      <sz val="11"/>
      <color rgb="FF000000"/>
      <name val="Rupee Foradian"/>
      <family val="2"/>
    </font>
    <font>
      <sz val="14"/>
      <color theme="0"/>
      <name val="Britannic Bold"/>
      <family val="2"/>
    </font>
    <font>
      <b/>
      <sz val="11"/>
      <color theme="1"/>
      <name val="Bahnschrift"/>
      <family val="2"/>
    </font>
    <font>
      <sz val="11"/>
      <color indexed="8"/>
      <name val="Bahnschrift"/>
      <family val="2"/>
    </font>
    <font>
      <sz val="12"/>
      <color rgb="FF000000"/>
      <name val="Bahnschrift"/>
      <family val="2"/>
    </font>
    <font>
      <b/>
      <sz val="18"/>
      <color theme="1"/>
      <name val="Bahnschrift"/>
      <family val="2"/>
    </font>
    <font>
      <b/>
      <sz val="18"/>
      <color theme="0"/>
      <name val="Bahnschrift"/>
      <family val="2"/>
    </font>
    <font>
      <b/>
      <sz val="14"/>
      <color rgb="FF002060"/>
      <name val="Tahoma"/>
      <family val="2"/>
    </font>
    <font>
      <sz val="11"/>
      <color theme="0"/>
      <name val="Arial"/>
      <family val="2"/>
    </font>
    <font>
      <b/>
      <sz val="9"/>
      <color indexed="81"/>
      <name val="Tahoma"/>
      <family val="2"/>
    </font>
    <font>
      <sz val="9"/>
      <color indexed="81"/>
      <name val="Tahoma"/>
      <family val="2"/>
    </font>
    <font>
      <b/>
      <sz val="9"/>
      <color indexed="81"/>
      <name val="Arial Black"/>
      <family val="2"/>
    </font>
    <font>
      <b/>
      <sz val="11"/>
      <color indexed="81"/>
      <name val="Arial Narrow"/>
      <family val="2"/>
    </font>
    <font>
      <b/>
      <sz val="11"/>
      <color indexed="81"/>
      <name val="Tahoma"/>
      <family val="2"/>
    </font>
    <font>
      <b/>
      <sz val="10"/>
      <color indexed="81"/>
      <name val="Arial Narrow"/>
      <family val="2"/>
    </font>
    <font>
      <b/>
      <sz val="10"/>
      <color indexed="81"/>
      <name val="Lucida Sans"/>
      <family val="2"/>
    </font>
    <font>
      <b/>
      <sz val="9"/>
      <color indexed="81"/>
      <name val="Lucida Sans"/>
      <family val="2"/>
    </font>
    <font>
      <b/>
      <sz val="10"/>
      <color indexed="81"/>
      <name val="Tahoma"/>
      <family val="2"/>
    </font>
    <font>
      <b/>
      <sz val="11"/>
      <name val="Arial"/>
      <family val="2"/>
    </font>
    <font>
      <sz val="9"/>
      <name val="Arial"/>
      <family val="2"/>
    </font>
    <font>
      <b/>
      <sz val="9"/>
      <name val="Arial"/>
      <family val="2"/>
    </font>
    <font>
      <b/>
      <sz val="10"/>
      <name val="Arial"/>
      <family val="2"/>
    </font>
    <font>
      <sz val="10"/>
      <name val="Arial"/>
      <family val="2"/>
    </font>
    <font>
      <b/>
      <u/>
      <sz val="10"/>
      <name val="Arial"/>
      <family val="2"/>
    </font>
    <font>
      <b/>
      <sz val="14"/>
      <color indexed="9"/>
      <name val="Book Antiqua"/>
      <family val="1"/>
    </font>
    <font>
      <b/>
      <sz val="20"/>
      <color indexed="9"/>
      <name val="Book Antiqua"/>
      <family val="1"/>
    </font>
    <font>
      <b/>
      <sz val="10"/>
      <color indexed="9"/>
      <name val="Book Antiqua"/>
      <family val="1"/>
    </font>
    <font>
      <b/>
      <sz val="16"/>
      <color indexed="9"/>
      <name val="Book Antiqua"/>
      <family val="1"/>
    </font>
    <font>
      <b/>
      <sz val="12"/>
      <color indexed="9"/>
      <name val="Book Antiqua"/>
      <family val="1"/>
    </font>
    <font>
      <b/>
      <sz val="12"/>
      <color rgb="FF002060"/>
      <name val="Bahnschrift Condensed"/>
      <family val="2"/>
    </font>
    <font>
      <sz val="11"/>
      <color rgb="FF000000"/>
      <name val="Bahnschrift Condensed"/>
      <family val="2"/>
    </font>
    <font>
      <b/>
      <sz val="14"/>
      <color rgb="FF002060"/>
      <name val="Bahnschrift Condensed"/>
      <family val="2"/>
    </font>
    <font>
      <b/>
      <sz val="11"/>
      <color rgb="FF002060"/>
      <name val="Bahnschrift Condensed"/>
      <family val="2"/>
    </font>
    <font>
      <b/>
      <sz val="13"/>
      <color rgb="FF002060"/>
      <name val="Bahnschrift Condensed"/>
      <family val="2"/>
    </font>
    <font>
      <b/>
      <sz val="11"/>
      <color rgb="FF000000"/>
      <name val="Bahnschrift Condensed"/>
      <family val="2"/>
    </font>
    <font>
      <b/>
      <sz val="12"/>
      <color rgb="FF000000"/>
      <name val="Bahnschrift SemiBold Condensed"/>
      <family val="2"/>
    </font>
    <font>
      <sz val="11"/>
      <color theme="1"/>
      <name val="Arial Nova"/>
      <family val="2"/>
    </font>
    <font>
      <b/>
      <sz val="10"/>
      <name val="Arial Nova"/>
      <family val="2"/>
    </font>
    <font>
      <b/>
      <sz val="11"/>
      <name val="Arial Nova"/>
      <family val="2"/>
    </font>
    <font>
      <b/>
      <sz val="9"/>
      <name val="Arial Nova"/>
      <family val="2"/>
    </font>
    <font>
      <sz val="10"/>
      <name val="Arial Nova"/>
      <family val="2"/>
    </font>
    <font>
      <sz val="9"/>
      <name val="Arial Nova"/>
      <family val="2"/>
    </font>
    <font>
      <sz val="10"/>
      <color rgb="FF000000"/>
      <name val="Arial Nova"/>
      <family val="2"/>
    </font>
    <font>
      <sz val="11"/>
      <color rgb="FF000000"/>
      <name val="Arial Nova"/>
      <family val="2"/>
    </font>
    <font>
      <b/>
      <sz val="11"/>
      <color theme="1"/>
      <name val="Arial Nova"/>
      <family val="2"/>
    </font>
    <font>
      <sz val="8"/>
      <name val="Arial Nova"/>
      <family val="2"/>
    </font>
    <font>
      <b/>
      <sz val="11"/>
      <color rgb="FF000000"/>
      <name val="Arial Nova"/>
      <family val="2"/>
    </font>
    <font>
      <b/>
      <u/>
      <sz val="10"/>
      <name val="Arial Nova"/>
      <family val="2"/>
    </font>
    <font>
      <sz val="11"/>
      <name val="Arial Nova"/>
      <family val="2"/>
    </font>
    <font>
      <sz val="12"/>
      <name val="Arial Nova"/>
      <family val="2"/>
    </font>
    <font>
      <sz val="11"/>
      <color indexed="8"/>
      <name val="Arial Nova"/>
      <family val="2"/>
    </font>
    <font>
      <sz val="12"/>
      <color indexed="8"/>
      <name val="Arial Nova"/>
      <family val="2"/>
    </font>
    <font>
      <sz val="10"/>
      <color theme="1"/>
      <name val="Arial Nova"/>
      <family val="2"/>
    </font>
    <font>
      <b/>
      <sz val="12"/>
      <color theme="0"/>
      <name val="Arial Nova"/>
      <family val="2"/>
    </font>
  </fonts>
  <fills count="20">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FF0000"/>
        <bgColor indexed="64"/>
      </patternFill>
    </fill>
    <fill>
      <patternFill patternType="solid">
        <fgColor theme="1"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theme="0"/>
      </patternFill>
    </fill>
    <fill>
      <patternFill patternType="solid">
        <fgColor theme="8"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rgb="FFFFC000"/>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theme="0"/>
      </top>
      <bottom/>
      <diagonal/>
    </border>
    <border>
      <left/>
      <right/>
      <top style="medium">
        <color theme="0"/>
      </top>
      <bottom/>
      <diagonal/>
    </border>
    <border>
      <left/>
      <right style="medium">
        <color indexed="64"/>
      </right>
      <top style="medium">
        <color theme="0"/>
      </top>
      <bottom style="thin">
        <color theme="0"/>
      </bottom>
      <diagonal/>
    </border>
    <border>
      <left/>
      <right style="medium">
        <color indexed="64"/>
      </right>
      <top/>
      <bottom style="medium">
        <color indexed="64"/>
      </bottom>
      <diagonal/>
    </border>
    <border>
      <left/>
      <right style="medium">
        <color theme="1"/>
      </right>
      <top style="thin">
        <color theme="0"/>
      </top>
      <bottom style="double">
        <color theme="0"/>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1"/>
      </right>
      <top style="thin">
        <color theme="0"/>
      </top>
      <bottom style="thin">
        <color theme="0"/>
      </bottom>
      <diagonal/>
    </border>
    <border>
      <left/>
      <right style="medium">
        <color theme="1"/>
      </right>
      <top/>
      <bottom style="double">
        <color theme="0"/>
      </bottom>
      <diagonal/>
    </border>
    <border>
      <left/>
      <right style="medium">
        <color theme="1"/>
      </right>
      <top style="double">
        <color theme="0"/>
      </top>
      <bottom style="thin">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theme="0"/>
      </top>
      <bottom/>
      <diagonal/>
    </border>
    <border>
      <left/>
      <right style="medium">
        <color theme="1"/>
      </right>
      <top/>
      <bottom style="medium">
        <color theme="1"/>
      </bottom>
      <diagonal/>
    </border>
    <border>
      <left style="thin">
        <color theme="0"/>
      </left>
      <right style="medium">
        <color indexed="64"/>
      </right>
      <top/>
      <bottom style="double">
        <color theme="0"/>
      </bottom>
      <diagonal/>
    </border>
    <border>
      <left style="thin">
        <color theme="0"/>
      </left>
      <right style="medium">
        <color indexed="64"/>
      </right>
      <top style="double">
        <color theme="0"/>
      </top>
      <bottom style="double">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0"/>
      </left>
      <right style="medium">
        <color indexed="64"/>
      </right>
      <top style="thin">
        <color theme="0"/>
      </top>
      <bottom style="double">
        <color theme="0"/>
      </bottom>
      <diagonal/>
    </border>
    <border>
      <left style="thin">
        <color theme="1"/>
      </left>
      <right/>
      <top style="thin">
        <color theme="1"/>
      </top>
      <bottom style="thin">
        <color theme="1"/>
      </bottom>
      <diagonal/>
    </border>
    <border>
      <left/>
      <right style="medium">
        <color indexed="64"/>
      </right>
      <top style="thin">
        <color theme="0"/>
      </top>
      <bottom style="double">
        <color theme="0"/>
      </bottom>
      <diagonal/>
    </border>
    <border>
      <left style="thin">
        <color theme="1"/>
      </left>
      <right style="thin">
        <color theme="1"/>
      </right>
      <top style="thin">
        <color theme="1"/>
      </top>
      <bottom/>
      <diagonal/>
    </border>
    <border>
      <left style="thin">
        <color theme="1"/>
      </left>
      <right style="medium">
        <color indexed="64"/>
      </right>
      <top style="thin">
        <color theme="1"/>
      </top>
      <bottom style="thin">
        <color theme="1"/>
      </bottom>
      <diagonal/>
    </border>
    <border>
      <left/>
      <right style="thin">
        <color theme="0"/>
      </right>
      <top/>
      <bottom/>
      <diagonal/>
    </border>
    <border>
      <left style="thin">
        <color theme="0"/>
      </left>
      <right style="medium">
        <color indexed="64"/>
      </right>
      <top style="double">
        <color theme="0"/>
      </top>
      <bottom style="thin">
        <color theme="0"/>
      </bottom>
      <diagonal/>
    </border>
    <border>
      <left style="thin">
        <color theme="0"/>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double">
        <color theme="0"/>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551">
    <xf numFmtId="0" fontId="0" fillId="0" borderId="0" xfId="0"/>
    <xf numFmtId="0" fontId="3" fillId="0" borderId="0" xfId="0" applyFont="1"/>
    <xf numFmtId="0" fontId="3" fillId="2" borderId="0" xfId="0" applyFont="1" applyFill="1"/>
    <xf numFmtId="0" fontId="4" fillId="2" borderId="0" xfId="0" applyFont="1" applyFill="1"/>
    <xf numFmtId="0" fontId="5" fillId="2" borderId="0" xfId="0" applyFont="1" applyFill="1"/>
    <xf numFmtId="0" fontId="7" fillId="2" borderId="0" xfId="0" applyFont="1" applyFill="1" applyAlignment="1">
      <alignment horizontal="left" vertical="center" readingOrder="1"/>
    </xf>
    <xf numFmtId="0" fontId="8" fillId="2" borderId="0" xfId="0" applyFont="1" applyFill="1" applyAlignment="1" applyProtection="1">
      <alignment vertical="center"/>
      <protection hidden="1"/>
    </xf>
    <xf numFmtId="0" fontId="8" fillId="2" borderId="0" xfId="0" applyFont="1" applyFill="1" applyAlignment="1" applyProtection="1">
      <alignment horizontal="center" vertical="center"/>
      <protection hidden="1"/>
    </xf>
    <xf numFmtId="0" fontId="9" fillId="2" borderId="0" xfId="0" applyFont="1" applyFill="1"/>
    <xf numFmtId="49" fontId="10" fillId="0" borderId="4" xfId="0" applyNumberFormat="1" applyFont="1" applyBorder="1" applyAlignment="1">
      <alignment horizontal="right"/>
    </xf>
    <xf numFmtId="0" fontId="2" fillId="2" borderId="0" xfId="3" applyFill="1"/>
    <xf numFmtId="43" fontId="8" fillId="2" borderId="0" xfId="0" applyNumberFormat="1" applyFont="1" applyFill="1" applyAlignment="1" applyProtection="1">
      <alignment horizontal="center" vertical="center"/>
      <protection hidden="1"/>
    </xf>
    <xf numFmtId="164" fontId="9" fillId="2" borderId="0" xfId="0" applyNumberFormat="1" applyFont="1" applyFill="1" applyAlignment="1" applyProtection="1">
      <alignment horizontal="center" vertical="center"/>
      <protection hidden="1"/>
    </xf>
    <xf numFmtId="1" fontId="9" fillId="2" borderId="0" xfId="0" applyNumberFormat="1" applyFont="1" applyFill="1" applyAlignment="1" applyProtection="1">
      <alignment horizontal="center" vertical="center"/>
      <protection hidden="1"/>
    </xf>
    <xf numFmtId="9" fontId="9" fillId="2" borderId="0" xfId="0" applyNumberFormat="1" applyFont="1" applyFill="1" applyAlignment="1" applyProtection="1">
      <alignment horizontal="center" vertical="center"/>
      <protection hidden="1"/>
    </xf>
    <xf numFmtId="49" fontId="12" fillId="0" borderId="4" xfId="0" applyNumberFormat="1" applyFont="1" applyBorder="1" applyAlignment="1">
      <alignment horizontal="center"/>
    </xf>
    <xf numFmtId="0" fontId="0" fillId="0" borderId="0" xfId="0" applyProtection="1">
      <protection locked="0"/>
    </xf>
    <xf numFmtId="14" fontId="13" fillId="5" borderId="7" xfId="0" applyNumberFormat="1" applyFont="1" applyFill="1" applyBorder="1" applyAlignment="1" applyProtection="1">
      <alignment horizontal="center"/>
      <protection locked="0"/>
    </xf>
    <xf numFmtId="49" fontId="14" fillId="0" borderId="4" xfId="0" applyNumberFormat="1" applyFont="1" applyBorder="1" applyAlignment="1">
      <alignment horizontal="center"/>
    </xf>
    <xf numFmtId="14" fontId="4" fillId="2" borderId="0" xfId="0" applyNumberFormat="1" applyFont="1" applyFill="1"/>
    <xf numFmtId="0" fontId="0" fillId="0" borderId="10" xfId="0" applyBorder="1"/>
    <xf numFmtId="164" fontId="8" fillId="2" borderId="0" xfId="0" applyNumberFormat="1" applyFont="1" applyFill="1" applyAlignment="1" applyProtection="1">
      <alignment horizontal="center" vertical="center"/>
      <protection hidden="1"/>
    </xf>
    <xf numFmtId="43" fontId="17" fillId="5" borderId="14" xfId="0" applyNumberFormat="1" applyFont="1" applyFill="1" applyBorder="1" applyAlignment="1" applyProtection="1">
      <alignment vertical="center"/>
      <protection locked="0"/>
    </xf>
    <xf numFmtId="43" fontId="18" fillId="5" borderId="14" xfId="0" applyNumberFormat="1" applyFont="1" applyFill="1" applyBorder="1" applyAlignment="1" applyProtection="1">
      <alignment vertical="center"/>
      <protection locked="0"/>
    </xf>
    <xf numFmtId="43" fontId="16" fillId="11" borderId="15" xfId="0" applyNumberFormat="1" applyFont="1" applyFill="1" applyBorder="1" applyAlignment="1" applyProtection="1">
      <alignment vertical="center"/>
      <protection hidden="1"/>
    </xf>
    <xf numFmtId="43" fontId="21" fillId="12" borderId="19" xfId="0" applyNumberFormat="1" applyFont="1" applyFill="1" applyBorder="1" applyAlignment="1" applyProtection="1">
      <alignment vertical="center"/>
      <protection hidden="1"/>
    </xf>
    <xf numFmtId="0" fontId="22" fillId="2" borderId="0" xfId="0" applyFont="1" applyFill="1" applyAlignment="1">
      <alignment vertical="center" wrapText="1"/>
    </xf>
    <xf numFmtId="0" fontId="22" fillId="13" borderId="0" xfId="0" applyFont="1" applyFill="1" applyAlignment="1">
      <alignment vertical="center" wrapText="1"/>
    </xf>
    <xf numFmtId="0" fontId="22" fillId="2" borderId="0" xfId="0" applyFont="1" applyFill="1" applyAlignment="1">
      <alignment wrapText="1"/>
    </xf>
    <xf numFmtId="43" fontId="4" fillId="2" borderId="0" xfId="0" applyNumberFormat="1" applyFont="1" applyFill="1"/>
    <xf numFmtId="43" fontId="18" fillId="5" borderId="9" xfId="0" applyNumberFormat="1" applyFont="1" applyFill="1" applyBorder="1" applyAlignment="1" applyProtection="1">
      <alignment vertical="center"/>
      <protection locked="0"/>
    </xf>
    <xf numFmtId="165" fontId="4" fillId="2" borderId="0" xfId="0" applyNumberFormat="1" applyFont="1" applyFill="1"/>
    <xf numFmtId="43" fontId="25" fillId="8" borderId="25" xfId="1" applyFont="1" applyFill="1" applyBorder="1" applyAlignment="1" applyProtection="1">
      <alignment horizontal="center" vertical="center"/>
      <protection hidden="1"/>
    </xf>
    <xf numFmtId="43" fontId="16" fillId="10" borderId="26" xfId="0" applyNumberFormat="1" applyFont="1" applyFill="1" applyBorder="1" applyAlignment="1" applyProtection="1">
      <alignment vertical="center"/>
      <protection hidden="1"/>
    </xf>
    <xf numFmtId="43" fontId="25" fillId="14" borderId="27" xfId="0" applyNumberFormat="1" applyFont="1" applyFill="1" applyBorder="1" applyAlignment="1" applyProtection="1">
      <alignment vertical="center"/>
      <protection hidden="1"/>
    </xf>
    <xf numFmtId="43" fontId="26" fillId="7" borderId="15" xfId="0" applyNumberFormat="1" applyFont="1" applyFill="1" applyBorder="1" applyAlignment="1" applyProtection="1">
      <alignment vertical="center"/>
      <protection hidden="1"/>
    </xf>
    <xf numFmtId="43" fontId="16" fillId="10" borderId="31" xfId="0" applyNumberFormat="1" applyFont="1" applyFill="1" applyBorder="1" applyAlignment="1" applyProtection="1">
      <alignment vertical="center"/>
      <protection hidden="1"/>
    </xf>
    <xf numFmtId="43" fontId="27" fillId="4" borderId="19" xfId="0" applyNumberFormat="1" applyFont="1" applyFill="1" applyBorder="1" applyAlignment="1" applyProtection="1">
      <alignment vertical="center"/>
      <protection locked="0"/>
    </xf>
    <xf numFmtId="0" fontId="4" fillId="2" borderId="0" xfId="0" applyFont="1" applyFill="1" applyAlignment="1">
      <alignment horizontal="center"/>
    </xf>
    <xf numFmtId="43" fontId="16" fillId="11" borderId="26" xfId="0" applyNumberFormat="1" applyFont="1" applyFill="1" applyBorder="1" applyAlignment="1" applyProtection="1">
      <alignment vertical="center"/>
      <protection hidden="1"/>
    </xf>
    <xf numFmtId="0" fontId="28" fillId="15" borderId="0" xfId="0" applyFont="1" applyFill="1" applyAlignment="1">
      <alignment horizontal="center"/>
    </xf>
    <xf numFmtId="10" fontId="16" fillId="3" borderId="32" xfId="2" applyNumberFormat="1" applyFont="1" applyFill="1" applyBorder="1" applyAlignment="1" applyProtection="1">
      <alignment horizontal="center" vertical="center"/>
      <protection hidden="1"/>
    </xf>
    <xf numFmtId="10" fontId="30" fillId="2" borderId="0" xfId="2" applyNumberFormat="1" applyFont="1" applyFill="1" applyBorder="1" applyAlignment="1" applyProtection="1">
      <alignment horizontal="center" vertical="center"/>
      <protection hidden="1"/>
    </xf>
    <xf numFmtId="0" fontId="28" fillId="15" borderId="0" xfId="0" applyFont="1" applyFill="1"/>
    <xf numFmtId="1" fontId="4" fillId="2" borderId="0" xfId="0" applyNumberFormat="1" applyFont="1" applyFill="1"/>
    <xf numFmtId="49" fontId="16" fillId="10" borderId="4" xfId="0" applyNumberFormat="1" applyFont="1" applyFill="1" applyBorder="1" applyAlignment="1">
      <alignment vertical="center"/>
    </xf>
    <xf numFmtId="43" fontId="16" fillId="10" borderId="0" xfId="1" applyFont="1" applyFill="1" applyBorder="1" applyAlignment="1" applyProtection="1">
      <alignment vertical="center"/>
    </xf>
    <xf numFmtId="43" fontId="16" fillId="11" borderId="33" xfId="0" applyNumberFormat="1" applyFont="1" applyFill="1" applyBorder="1" applyAlignment="1" applyProtection="1">
      <alignment horizontal="left" vertical="center"/>
      <protection hidden="1"/>
    </xf>
    <xf numFmtId="0" fontId="9" fillId="2" borderId="0" xfId="0" applyFont="1" applyFill="1" applyAlignment="1" applyProtection="1">
      <alignment vertical="center"/>
      <protection hidden="1"/>
    </xf>
    <xf numFmtId="0" fontId="9" fillId="2" borderId="0" xfId="0" applyFont="1" applyFill="1" applyAlignment="1" applyProtection="1">
      <alignment horizontal="center" vertical="center"/>
      <protection hidden="1"/>
    </xf>
    <xf numFmtId="49" fontId="33" fillId="0" borderId="4" xfId="0" applyNumberFormat="1" applyFont="1" applyBorder="1" applyAlignment="1">
      <alignment vertical="center"/>
    </xf>
    <xf numFmtId="0" fontId="29" fillId="0" borderId="17" xfId="0" applyFont="1" applyBorder="1" applyAlignment="1">
      <alignment vertical="center"/>
    </xf>
    <xf numFmtId="43" fontId="26" fillId="11" borderId="34" xfId="0" applyNumberFormat="1" applyFont="1" applyFill="1" applyBorder="1" applyAlignment="1" applyProtection="1">
      <alignment vertical="center"/>
      <protection hidden="1"/>
    </xf>
    <xf numFmtId="43" fontId="29" fillId="6" borderId="35" xfId="0" applyNumberFormat="1" applyFont="1" applyFill="1" applyBorder="1" applyAlignment="1" applyProtection="1">
      <alignment vertical="center"/>
      <protection hidden="1"/>
    </xf>
    <xf numFmtId="0" fontId="29" fillId="0" borderId="10" xfId="0" applyFont="1" applyBorder="1" applyAlignment="1">
      <alignment vertical="center"/>
    </xf>
    <xf numFmtId="49" fontId="33" fillId="0" borderId="4" xfId="0" applyNumberFormat="1" applyFont="1" applyBorder="1" applyAlignment="1">
      <alignment horizontal="left" vertical="center"/>
    </xf>
    <xf numFmtId="0" fontId="33" fillId="5" borderId="35" xfId="0" applyFont="1" applyFill="1" applyBorder="1" applyAlignment="1" applyProtection="1">
      <alignment horizontal="center" vertical="center"/>
      <protection locked="0"/>
    </xf>
    <xf numFmtId="0" fontId="29" fillId="0" borderId="35" xfId="0" applyFont="1" applyBorder="1" applyAlignment="1">
      <alignment vertical="center"/>
    </xf>
    <xf numFmtId="3" fontId="9" fillId="2" borderId="0" xfId="0" applyNumberFormat="1" applyFont="1" applyFill="1" applyAlignment="1" applyProtection="1">
      <alignment horizontal="center" vertical="center"/>
      <protection hidden="1"/>
    </xf>
    <xf numFmtId="49" fontId="29" fillId="0" borderId="4" xfId="0" applyNumberFormat="1" applyFont="1" applyBorder="1" applyAlignment="1">
      <alignment horizontal="left" vertical="center"/>
    </xf>
    <xf numFmtId="43" fontId="29" fillId="5" borderId="35" xfId="1" applyFont="1" applyFill="1" applyBorder="1" applyAlignment="1" applyProtection="1">
      <alignment vertical="center"/>
      <protection locked="0"/>
    </xf>
    <xf numFmtId="43" fontId="29" fillId="6" borderId="35" xfId="1" applyFont="1" applyFill="1" applyBorder="1" applyAlignment="1" applyProtection="1">
      <alignment vertical="center"/>
      <protection hidden="1"/>
    </xf>
    <xf numFmtId="49" fontId="34" fillId="2" borderId="0" xfId="0" applyNumberFormat="1" applyFont="1" applyFill="1"/>
    <xf numFmtId="49" fontId="29" fillId="0" borderId="4" xfId="0" applyNumberFormat="1" applyFont="1" applyBorder="1" applyAlignment="1">
      <alignment vertical="center"/>
    </xf>
    <xf numFmtId="43" fontId="29" fillId="5" borderId="36" xfId="1" applyFont="1" applyFill="1" applyBorder="1" applyAlignment="1" applyProtection="1">
      <alignment vertical="center"/>
      <protection locked="0"/>
    </xf>
    <xf numFmtId="43" fontId="29" fillId="6" borderId="36" xfId="0" applyNumberFormat="1" applyFont="1" applyFill="1" applyBorder="1" applyAlignment="1" applyProtection="1">
      <alignment vertical="center"/>
      <protection hidden="1"/>
    </xf>
    <xf numFmtId="43" fontId="33" fillId="16" borderId="37" xfId="1" applyFont="1" applyFill="1" applyBorder="1" applyAlignment="1" applyProtection="1">
      <alignment vertical="center"/>
    </xf>
    <xf numFmtId="43" fontId="29" fillId="6" borderId="37" xfId="0" applyNumberFormat="1" applyFont="1" applyFill="1" applyBorder="1" applyAlignment="1" applyProtection="1">
      <alignment vertical="center"/>
      <protection hidden="1"/>
    </xf>
    <xf numFmtId="43" fontId="29" fillId="5" borderId="37" xfId="1" applyFont="1" applyFill="1" applyBorder="1" applyAlignment="1" applyProtection="1">
      <alignment vertical="center"/>
      <protection locked="0"/>
    </xf>
    <xf numFmtId="49" fontId="36" fillId="0" borderId="4" xfId="0" applyNumberFormat="1" applyFont="1" applyBorder="1" applyAlignment="1">
      <alignment vertical="center"/>
    </xf>
    <xf numFmtId="43" fontId="16" fillId="11" borderId="38" xfId="0" applyNumberFormat="1" applyFont="1" applyFill="1" applyBorder="1" applyAlignment="1" applyProtection="1">
      <alignment vertical="center"/>
      <protection hidden="1"/>
    </xf>
    <xf numFmtId="49" fontId="19" fillId="0" borderId="4" xfId="0" applyNumberFormat="1" applyFont="1" applyBorder="1" applyAlignment="1">
      <alignment vertical="center"/>
    </xf>
    <xf numFmtId="43" fontId="29" fillId="6" borderId="37" xfId="1" applyFont="1" applyFill="1" applyBorder="1" applyAlignment="1" applyProtection="1">
      <alignment vertical="center"/>
      <protection hidden="1"/>
    </xf>
    <xf numFmtId="43" fontId="26" fillId="11" borderId="38" xfId="0" applyNumberFormat="1" applyFont="1" applyFill="1" applyBorder="1" applyAlignment="1" applyProtection="1">
      <alignment vertical="center"/>
      <protection hidden="1"/>
    </xf>
    <xf numFmtId="43" fontId="37" fillId="6" borderId="37" xfId="1" applyFont="1" applyFill="1" applyBorder="1" applyAlignment="1" applyProtection="1">
      <alignment vertical="center"/>
      <protection hidden="1"/>
    </xf>
    <xf numFmtId="49" fontId="24" fillId="0" borderId="4" xfId="0" applyNumberFormat="1" applyFont="1" applyBorder="1" applyAlignment="1">
      <alignment vertical="center"/>
    </xf>
    <xf numFmtId="43" fontId="25" fillId="11" borderId="38" xfId="0" applyNumberFormat="1" applyFont="1" applyFill="1" applyBorder="1" applyAlignment="1" applyProtection="1">
      <alignment vertical="center"/>
      <protection hidden="1"/>
    </xf>
    <xf numFmtId="166" fontId="9" fillId="2" borderId="0" xfId="1" applyNumberFormat="1" applyFont="1" applyFill="1" applyAlignment="1" applyProtection="1">
      <alignment vertical="center"/>
      <protection hidden="1"/>
    </xf>
    <xf numFmtId="9" fontId="9" fillId="2" borderId="0" xfId="0" applyNumberFormat="1" applyFont="1" applyFill="1" applyAlignment="1" applyProtection="1">
      <alignment vertical="center"/>
      <protection hidden="1"/>
    </xf>
    <xf numFmtId="43" fontId="37" fillId="6" borderId="37" xfId="0" applyNumberFormat="1" applyFont="1" applyFill="1" applyBorder="1" applyAlignment="1" applyProtection="1">
      <alignment vertical="center"/>
      <protection hidden="1"/>
    </xf>
    <xf numFmtId="43" fontId="29" fillId="0" borderId="0" xfId="1" applyFont="1" applyFill="1" applyBorder="1" applyAlignment="1">
      <alignment vertical="center"/>
    </xf>
    <xf numFmtId="49" fontId="27" fillId="0" borderId="4" xfId="0" applyNumberFormat="1" applyFont="1" applyBorder="1" applyAlignment="1">
      <alignment vertical="center"/>
    </xf>
    <xf numFmtId="43" fontId="38" fillId="5" borderId="39" xfId="1" applyFont="1" applyFill="1" applyBorder="1" applyAlignment="1" applyProtection="1">
      <alignment vertical="center"/>
      <protection locked="0"/>
    </xf>
    <xf numFmtId="43" fontId="37" fillId="6" borderId="35" xfId="1" applyFont="1" applyFill="1" applyBorder="1" applyAlignment="1" applyProtection="1">
      <alignment horizontal="left" vertical="center"/>
      <protection hidden="1"/>
    </xf>
    <xf numFmtId="43" fontId="26" fillId="11" borderId="40" xfId="0" applyNumberFormat="1" applyFont="1" applyFill="1" applyBorder="1" applyAlignment="1" applyProtection="1">
      <alignment vertical="center"/>
      <protection hidden="1"/>
    </xf>
    <xf numFmtId="0" fontId="39" fillId="2" borderId="0" xfId="0" applyFont="1" applyFill="1"/>
    <xf numFmtId="43" fontId="38" fillId="5" borderId="37" xfId="1" applyFont="1" applyFill="1" applyBorder="1" applyAlignment="1" applyProtection="1">
      <alignment vertical="center"/>
      <protection locked="0"/>
    </xf>
    <xf numFmtId="0" fontId="40" fillId="2" borderId="0" xfId="0" applyFont="1" applyFill="1" applyAlignment="1">
      <alignment vertical="center" wrapText="1"/>
    </xf>
    <xf numFmtId="0" fontId="3" fillId="2" borderId="0" xfId="0" applyFont="1" applyFill="1" applyAlignment="1">
      <alignment wrapText="1"/>
    </xf>
    <xf numFmtId="49" fontId="8" fillId="2" borderId="0" xfId="0" applyNumberFormat="1" applyFont="1" applyFill="1" applyAlignment="1" applyProtection="1">
      <alignment vertical="center"/>
      <protection hidden="1"/>
    </xf>
    <xf numFmtId="164" fontId="9" fillId="2" borderId="0" xfId="0" applyNumberFormat="1" applyFont="1" applyFill="1" applyAlignment="1" applyProtection="1">
      <alignment vertical="center"/>
      <protection hidden="1"/>
    </xf>
    <xf numFmtId="49" fontId="41" fillId="0" borderId="4" xfId="0" applyNumberFormat="1" applyFont="1" applyBorder="1" applyAlignment="1">
      <alignment vertical="center"/>
    </xf>
    <xf numFmtId="43" fontId="29" fillId="6" borderId="37" xfId="0" applyNumberFormat="1" applyFont="1" applyFill="1" applyBorder="1" applyAlignment="1">
      <alignment vertical="center"/>
    </xf>
    <xf numFmtId="43" fontId="29" fillId="5" borderId="41" xfId="1" applyFont="1" applyFill="1" applyBorder="1" applyAlignment="1" applyProtection="1">
      <alignment vertical="center"/>
      <protection locked="0"/>
    </xf>
    <xf numFmtId="43" fontId="29" fillId="6" borderId="41" xfId="1" applyFont="1" applyFill="1" applyBorder="1" applyAlignment="1" applyProtection="1">
      <alignment vertical="center"/>
      <protection hidden="1"/>
    </xf>
    <xf numFmtId="43" fontId="37" fillId="17" borderId="42" xfId="1" applyFont="1" applyFill="1" applyBorder="1" applyAlignment="1" applyProtection="1">
      <alignment horizontal="center" vertical="center"/>
      <protection hidden="1"/>
    </xf>
    <xf numFmtId="43" fontId="16" fillId="10" borderId="38" xfId="0" applyNumberFormat="1" applyFont="1" applyFill="1" applyBorder="1" applyAlignment="1" applyProtection="1">
      <alignment vertical="center"/>
      <protection hidden="1"/>
    </xf>
    <xf numFmtId="43" fontId="26" fillId="18" borderId="38" xfId="0" applyNumberFormat="1" applyFont="1" applyFill="1" applyBorder="1" applyAlignment="1" applyProtection="1">
      <alignment vertical="center"/>
      <protection hidden="1"/>
    </xf>
    <xf numFmtId="49" fontId="43" fillId="0" borderId="4" xfId="0" applyNumberFormat="1" applyFont="1" applyBorder="1" applyAlignment="1">
      <alignment vertical="center"/>
    </xf>
    <xf numFmtId="43" fontId="26" fillId="7" borderId="38" xfId="0" applyNumberFormat="1" applyFont="1" applyFill="1" applyBorder="1" applyAlignment="1" applyProtection="1">
      <alignment vertical="center"/>
      <protection hidden="1"/>
    </xf>
    <xf numFmtId="43" fontId="16" fillId="10" borderId="44" xfId="0" applyNumberFormat="1" applyFont="1" applyFill="1" applyBorder="1" applyAlignment="1" applyProtection="1">
      <alignment vertical="center"/>
      <protection hidden="1"/>
    </xf>
    <xf numFmtId="0" fontId="47" fillId="2" borderId="0" xfId="0" applyFont="1" applyFill="1"/>
    <xf numFmtId="0" fontId="0" fillId="0" borderId="0" xfId="0" applyProtection="1">
      <protection hidden="1"/>
    </xf>
    <xf numFmtId="0" fontId="47" fillId="2" borderId="0" xfId="0" applyFont="1" applyFill="1" applyProtection="1">
      <protection hidden="1"/>
    </xf>
    <xf numFmtId="0" fontId="57" fillId="2" borderId="0" xfId="0" applyFont="1" applyFill="1" applyAlignment="1" applyProtection="1">
      <alignment horizontal="center"/>
      <protection hidden="1"/>
    </xf>
    <xf numFmtId="0" fontId="58" fillId="2" borderId="0" xfId="0" applyFont="1" applyFill="1" applyAlignment="1" applyProtection="1">
      <alignment horizontal="center" vertical="center"/>
      <protection hidden="1"/>
    </xf>
    <xf numFmtId="0" fontId="59" fillId="2" borderId="0" xfId="0" applyFont="1" applyFill="1" applyAlignment="1" applyProtection="1">
      <alignment horizontal="center" vertical="center"/>
      <protection hidden="1"/>
    </xf>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60" fillId="2" borderId="0" xfId="0" applyFont="1" applyFill="1" applyAlignment="1" applyProtection="1">
      <alignment horizontal="center" vertical="center" wrapText="1"/>
      <protection hidden="1"/>
    </xf>
    <xf numFmtId="2" fontId="60" fillId="2" borderId="0" xfId="0" applyNumberFormat="1" applyFont="1" applyFill="1" applyAlignment="1" applyProtection="1">
      <alignment horizontal="center" vertical="center"/>
      <protection hidden="1"/>
    </xf>
    <xf numFmtId="0" fontId="61" fillId="2" borderId="0" xfId="0" applyFont="1" applyFill="1" applyAlignment="1" applyProtection="1">
      <alignment horizontal="center" vertical="center"/>
      <protection hidden="1"/>
    </xf>
    <xf numFmtId="0" fontId="60" fillId="2" borderId="0" xfId="0" applyFont="1" applyFill="1" applyAlignment="1" applyProtection="1">
      <alignment horizontal="left" vertical="center"/>
      <protection hidden="1"/>
    </xf>
    <xf numFmtId="0" fontId="58" fillId="2" borderId="0" xfId="0" applyFont="1" applyFill="1" applyAlignment="1" applyProtection="1">
      <alignment horizontal="center" vertical="center" wrapText="1"/>
      <protection hidden="1"/>
    </xf>
    <xf numFmtId="0" fontId="60" fillId="2" borderId="0" xfId="0" applyFont="1" applyFill="1" applyAlignment="1" applyProtection="1">
      <alignment vertical="center" wrapText="1"/>
      <protection hidden="1"/>
    </xf>
    <xf numFmtId="0" fontId="59" fillId="2" borderId="0" xfId="0" applyFont="1" applyFill="1" applyAlignment="1" applyProtection="1">
      <alignment horizontal="center" vertical="center" wrapText="1"/>
      <protection hidden="1"/>
    </xf>
    <xf numFmtId="0" fontId="61" fillId="2" borderId="0" xfId="0" applyFont="1" applyFill="1" applyAlignment="1" applyProtection="1">
      <alignment vertical="center"/>
      <protection hidden="1"/>
    </xf>
    <xf numFmtId="0" fontId="0" fillId="2" borderId="0" xfId="0" applyFill="1" applyAlignment="1" applyProtection="1">
      <alignment horizontal="right" vertical="center" indent="2"/>
      <protection hidden="1"/>
    </xf>
    <xf numFmtId="0" fontId="60" fillId="2" borderId="0" xfId="0" applyFont="1" applyFill="1" applyAlignment="1" applyProtection="1">
      <alignment vertical="center"/>
      <protection hidden="1"/>
    </xf>
    <xf numFmtId="43" fontId="47" fillId="2" borderId="0" xfId="0" applyNumberFormat="1" applyFont="1" applyFill="1" applyProtection="1">
      <protection hidden="1"/>
    </xf>
    <xf numFmtId="0" fontId="62" fillId="2" borderId="0" xfId="0" applyFont="1" applyFill="1" applyAlignment="1" applyProtection="1">
      <alignment horizontal="center"/>
      <protection hidden="1"/>
    </xf>
    <xf numFmtId="1" fontId="58" fillId="2" borderId="0" xfId="0" applyNumberFormat="1" applyFont="1" applyFill="1" applyAlignment="1" applyProtection="1">
      <alignment horizontal="left" vertical="center" indent="1"/>
      <protection hidden="1"/>
    </xf>
    <xf numFmtId="0" fontId="58" fillId="2" borderId="0" xfId="0" applyFont="1" applyFill="1" applyAlignment="1" applyProtection="1">
      <alignment vertical="center"/>
      <protection hidden="1"/>
    </xf>
    <xf numFmtId="0" fontId="13" fillId="2" borderId="0" xfId="0" applyFont="1" applyFill="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0" fillId="2" borderId="0" xfId="0" applyFill="1" applyAlignment="1" applyProtection="1">
      <alignment vertical="center"/>
      <protection locked="0"/>
    </xf>
    <xf numFmtId="0" fontId="0" fillId="2" borderId="0" xfId="0" applyFill="1" applyAlignment="1" applyProtection="1">
      <alignment horizontal="left" vertical="center"/>
      <protection locked="0"/>
    </xf>
    <xf numFmtId="0" fontId="61" fillId="2" borderId="0" xfId="0" applyFont="1" applyFill="1" applyAlignment="1" applyProtection="1">
      <alignment vertical="center"/>
      <protection locked="0"/>
    </xf>
    <xf numFmtId="0" fontId="0" fillId="2" borderId="0" xfId="0" applyFill="1" applyAlignment="1" applyProtection="1">
      <alignment horizontal="left" vertical="center"/>
      <protection hidden="1"/>
    </xf>
    <xf numFmtId="0" fontId="67" fillId="2" borderId="0" xfId="0" applyFont="1" applyFill="1" applyAlignment="1" applyProtection="1">
      <alignment horizontal="left" vertical="center"/>
      <protection hidden="1"/>
    </xf>
    <xf numFmtId="0" fontId="13" fillId="0" borderId="0" xfId="0" applyFont="1"/>
    <xf numFmtId="0" fontId="13" fillId="0" borderId="57" xfId="0" applyFont="1" applyBorder="1"/>
    <xf numFmtId="0" fontId="13" fillId="6" borderId="58" xfId="0" applyFont="1" applyFill="1" applyBorder="1" applyAlignment="1" applyProtection="1">
      <alignment horizontal="center"/>
      <protection hidden="1"/>
    </xf>
    <xf numFmtId="0" fontId="3" fillId="0" borderId="23" xfId="0" applyFont="1" applyBorder="1"/>
    <xf numFmtId="0" fontId="3" fillId="0" borderId="10" xfId="0" applyFont="1" applyBorder="1"/>
    <xf numFmtId="49" fontId="16" fillId="2" borderId="4" xfId="0" applyNumberFormat="1" applyFont="1" applyFill="1" applyBorder="1" applyAlignment="1">
      <alignment vertical="center"/>
    </xf>
    <xf numFmtId="0" fontId="29" fillId="2" borderId="0" xfId="0" applyFont="1" applyFill="1" applyAlignment="1">
      <alignment vertical="center"/>
    </xf>
    <xf numFmtId="0" fontId="32" fillId="10" borderId="0" xfId="0" applyFont="1" applyFill="1" applyAlignment="1">
      <alignment vertical="center"/>
    </xf>
    <xf numFmtId="0" fontId="3" fillId="0" borderId="61" xfId="0" applyFont="1" applyBorder="1"/>
    <xf numFmtId="0" fontId="29" fillId="0" borderId="0" xfId="0" applyFont="1" applyAlignment="1">
      <alignment vertical="center"/>
    </xf>
    <xf numFmtId="0" fontId="3" fillId="0" borderId="31" xfId="0" applyFont="1" applyBorder="1"/>
    <xf numFmtId="43" fontId="29" fillId="0" borderId="0" xfId="0" applyNumberFormat="1" applyFont="1" applyAlignment="1">
      <alignment vertical="center"/>
    </xf>
    <xf numFmtId="0" fontId="3" fillId="0" borderId="10" xfId="0" applyFont="1" applyBorder="1" applyAlignment="1">
      <alignment wrapText="1"/>
    </xf>
    <xf numFmtId="10" fontId="31" fillId="3" borderId="10" xfId="2" applyNumberFormat="1" applyFont="1" applyFill="1" applyBorder="1" applyAlignment="1" applyProtection="1">
      <alignment horizontal="center" vertical="center"/>
      <protection hidden="1"/>
    </xf>
    <xf numFmtId="49" fontId="29" fillId="0" borderId="22" xfId="0" applyNumberFormat="1" applyFont="1" applyBorder="1" applyAlignment="1">
      <alignment vertical="center"/>
    </xf>
    <xf numFmtId="49" fontId="29" fillId="0" borderId="56" xfId="0" applyNumberFormat="1" applyFont="1" applyBorder="1" applyAlignment="1">
      <alignment vertical="center"/>
    </xf>
    <xf numFmtId="0" fontId="72" fillId="0" borderId="0" xfId="0" applyFont="1" applyAlignment="1" applyProtection="1">
      <alignment horizontal="left"/>
      <protection locked="0"/>
    </xf>
    <xf numFmtId="0" fontId="70" fillId="0" borderId="0" xfId="0" applyFont="1" applyProtection="1">
      <protection locked="0"/>
    </xf>
    <xf numFmtId="0" fontId="71" fillId="0" borderId="0" xfId="0" applyFont="1" applyProtection="1">
      <protection locked="0"/>
    </xf>
    <xf numFmtId="0" fontId="68" fillId="0" borderId="0" xfId="0" applyFont="1" applyProtection="1">
      <protection locked="0"/>
    </xf>
    <xf numFmtId="0" fontId="68" fillId="0" borderId="0" xfId="0" applyFont="1" applyAlignment="1" applyProtection="1">
      <alignment horizontal="left"/>
      <protection locked="0"/>
    </xf>
    <xf numFmtId="0" fontId="3" fillId="2" borderId="0" xfId="0" applyFont="1" applyFill="1" applyProtection="1">
      <protection locked="0"/>
    </xf>
    <xf numFmtId="0" fontId="70" fillId="0" borderId="0" xfId="0" applyFont="1" applyAlignment="1" applyProtection="1">
      <alignment horizontal="center"/>
      <protection locked="0"/>
    </xf>
    <xf numFmtId="0" fontId="2" fillId="0" borderId="0" xfId="3" applyBorder="1"/>
    <xf numFmtId="0" fontId="46" fillId="0" borderId="0" xfId="0" applyFont="1" applyAlignment="1" applyProtection="1">
      <alignment horizontal="center"/>
      <protection locked="0"/>
    </xf>
    <xf numFmtId="0" fontId="3" fillId="0" borderId="0" xfId="0" applyFont="1" applyProtection="1">
      <protection locked="0"/>
    </xf>
    <xf numFmtId="0" fontId="69" fillId="2" borderId="0" xfId="0" applyFont="1" applyFill="1" applyProtection="1">
      <protection locked="0"/>
    </xf>
    <xf numFmtId="43" fontId="18" fillId="4" borderId="45" xfId="0" applyNumberFormat="1" applyFont="1" applyFill="1" applyBorder="1" applyAlignment="1" applyProtection="1">
      <alignment vertical="center"/>
      <protection locked="0"/>
    </xf>
    <xf numFmtId="43" fontId="38" fillId="5" borderId="62" xfId="1" applyFont="1" applyFill="1" applyBorder="1" applyAlignment="1" applyProtection="1">
      <alignment vertical="center"/>
      <protection locked="0"/>
    </xf>
    <xf numFmtId="49" fontId="29" fillId="0" borderId="16" xfId="0" applyNumberFormat="1" applyFont="1" applyBorder="1" applyAlignment="1">
      <alignment vertical="center"/>
    </xf>
    <xf numFmtId="43" fontId="38" fillId="5" borderId="63" xfId="1" applyFont="1" applyFill="1" applyBorder="1" applyAlignment="1" applyProtection="1">
      <alignment vertical="center"/>
      <protection locked="0"/>
    </xf>
    <xf numFmtId="0" fontId="29" fillId="0" borderId="18" xfId="0" applyFont="1" applyBorder="1" applyAlignment="1">
      <alignment vertical="center"/>
    </xf>
    <xf numFmtId="49" fontId="19" fillId="0" borderId="24" xfId="0" applyNumberFormat="1" applyFont="1" applyBorder="1" applyAlignment="1">
      <alignment horizontal="left"/>
    </xf>
    <xf numFmtId="0" fontId="74" fillId="0" borderId="0" xfId="0" applyFont="1" applyProtection="1">
      <protection locked="0"/>
    </xf>
    <xf numFmtId="0" fontId="73" fillId="0" borderId="4" xfId="0" applyFont="1" applyBorder="1" applyAlignment="1" applyProtection="1">
      <alignment horizontal="left"/>
      <protection locked="0"/>
    </xf>
    <xf numFmtId="0" fontId="75" fillId="2" borderId="46" xfId="0" applyFont="1" applyFill="1" applyBorder="1" applyAlignment="1" applyProtection="1">
      <alignment horizontal="center" vertical="center"/>
      <protection hidden="1"/>
    </xf>
    <xf numFmtId="0" fontId="75" fillId="2" borderId="8" xfId="0" applyFont="1" applyFill="1" applyBorder="1" applyAlignment="1" applyProtection="1">
      <alignment horizontal="center" vertical="center" wrapText="1"/>
      <protection hidden="1"/>
    </xf>
    <xf numFmtId="0" fontId="76" fillId="2" borderId="8" xfId="0" applyFont="1" applyFill="1" applyBorder="1" applyAlignment="1" applyProtection="1">
      <alignment vertical="center" wrapText="1"/>
      <protection locked="0"/>
    </xf>
    <xf numFmtId="0" fontId="76" fillId="2" borderId="46" xfId="0" applyFont="1" applyFill="1" applyBorder="1" applyAlignment="1" applyProtection="1">
      <alignment vertical="center" wrapText="1"/>
      <protection locked="0"/>
    </xf>
    <xf numFmtId="0" fontId="76" fillId="2" borderId="8" xfId="0" applyFont="1" applyFill="1" applyBorder="1" applyAlignment="1" applyProtection="1">
      <alignment vertical="center" wrapText="1"/>
      <protection hidden="1"/>
    </xf>
    <xf numFmtId="0" fontId="75" fillId="2" borderId="7" xfId="0" applyFont="1" applyFill="1" applyBorder="1" applyAlignment="1" applyProtection="1">
      <alignment vertical="center"/>
      <protection hidden="1"/>
    </xf>
    <xf numFmtId="0" fontId="75" fillId="2" borderId="8" xfId="0" applyFont="1" applyFill="1" applyBorder="1" applyAlignment="1" applyProtection="1">
      <alignment vertical="center"/>
      <protection hidden="1"/>
    </xf>
    <xf numFmtId="0" fontId="75" fillId="2" borderId="46" xfId="0" applyFont="1" applyFill="1" applyBorder="1" applyAlignment="1" applyProtection="1">
      <alignment vertical="center"/>
      <protection hidden="1"/>
    </xf>
    <xf numFmtId="0" fontId="75" fillId="2" borderId="47" xfId="0" applyFont="1" applyFill="1" applyBorder="1" applyAlignment="1" applyProtection="1">
      <alignment vertical="center"/>
      <protection hidden="1"/>
    </xf>
    <xf numFmtId="0" fontId="75" fillId="2" borderId="48" xfId="0" applyFont="1" applyFill="1" applyBorder="1" applyAlignment="1" applyProtection="1">
      <alignment vertical="center"/>
      <protection hidden="1"/>
    </xf>
    <xf numFmtId="0" fontId="75" fillId="2" borderId="36" xfId="0" applyFont="1" applyFill="1" applyBorder="1" applyAlignment="1" applyProtection="1">
      <alignment vertical="center"/>
      <protection hidden="1"/>
    </xf>
    <xf numFmtId="43" fontId="79" fillId="2" borderId="48" xfId="0" applyNumberFormat="1" applyFont="1" applyFill="1" applyBorder="1" applyAlignment="1" applyProtection="1">
      <alignment vertical="center"/>
      <protection hidden="1"/>
    </xf>
    <xf numFmtId="0" fontId="79" fillId="2" borderId="48" xfId="0" applyFont="1" applyFill="1" applyBorder="1" applyAlignment="1" applyProtection="1">
      <alignment vertical="center"/>
      <protection hidden="1"/>
    </xf>
    <xf numFmtId="0" fontId="75" fillId="2" borderId="53" xfId="0" applyFont="1" applyFill="1" applyBorder="1" applyAlignment="1" applyProtection="1">
      <alignment vertical="top"/>
      <protection hidden="1"/>
    </xf>
    <xf numFmtId="0" fontId="75" fillId="2" borderId="52" xfId="0" applyFont="1" applyFill="1" applyBorder="1" applyAlignment="1" applyProtection="1">
      <alignment vertical="center"/>
      <protection hidden="1"/>
    </xf>
    <xf numFmtId="0" fontId="75" fillId="2" borderId="35" xfId="0" applyFont="1" applyFill="1" applyBorder="1" applyAlignment="1" applyProtection="1">
      <alignment vertical="center"/>
      <protection hidden="1"/>
    </xf>
    <xf numFmtId="0" fontId="79" fillId="2" borderId="8" xfId="0" applyFont="1" applyFill="1" applyBorder="1" applyAlignment="1" applyProtection="1">
      <alignment vertical="center"/>
      <protection hidden="1"/>
    </xf>
    <xf numFmtId="0" fontId="76" fillId="2" borderId="48" xfId="0" applyFont="1" applyFill="1" applyBorder="1" applyAlignment="1" applyProtection="1">
      <alignment vertical="center"/>
      <protection hidden="1"/>
    </xf>
    <xf numFmtId="0" fontId="79" fillId="2" borderId="53" xfId="0" applyFont="1" applyFill="1" applyBorder="1" applyAlignment="1" applyProtection="1">
      <alignment vertical="center"/>
      <protection hidden="1"/>
    </xf>
    <xf numFmtId="0" fontId="79" fillId="2" borderId="52" xfId="0" applyFont="1" applyFill="1" applyBorder="1" applyAlignment="1" applyProtection="1">
      <alignment vertical="center"/>
      <protection hidden="1"/>
    </xf>
    <xf numFmtId="43" fontId="82" fillId="2" borderId="48" xfId="1" applyFont="1" applyFill="1" applyBorder="1" applyAlignment="1" applyProtection="1">
      <alignment vertical="center"/>
      <protection hidden="1"/>
    </xf>
    <xf numFmtId="0" fontId="75" fillId="2" borderId="54" xfId="0" applyFont="1" applyFill="1" applyBorder="1" applyAlignment="1" applyProtection="1">
      <alignment vertical="center"/>
      <protection hidden="1"/>
    </xf>
    <xf numFmtId="0" fontId="75" fillId="2" borderId="53" xfId="0" applyFont="1" applyFill="1" applyBorder="1" applyAlignment="1" applyProtection="1">
      <alignment vertical="center"/>
      <protection hidden="1"/>
    </xf>
    <xf numFmtId="0" fontId="75" fillId="2" borderId="55" xfId="0" applyFont="1" applyFill="1" applyBorder="1" applyAlignment="1" applyProtection="1">
      <alignment vertical="center"/>
      <protection hidden="1"/>
    </xf>
    <xf numFmtId="0" fontId="75" fillId="2" borderId="17" xfId="0" applyFont="1" applyFill="1" applyBorder="1" applyAlignment="1" applyProtection="1">
      <alignment horizontal="right" vertical="center" indent="1"/>
      <protection hidden="1"/>
    </xf>
    <xf numFmtId="0" fontId="75" fillId="2" borderId="17" xfId="0" applyFont="1" applyFill="1" applyBorder="1" applyAlignment="1" applyProtection="1">
      <alignment vertical="center"/>
      <protection hidden="1"/>
    </xf>
    <xf numFmtId="0" fontId="75" fillId="2" borderId="51" xfId="0" applyFont="1" applyFill="1" applyBorder="1" applyAlignment="1" applyProtection="1">
      <alignment vertical="center"/>
      <protection hidden="1"/>
    </xf>
    <xf numFmtId="0" fontId="75" fillId="2" borderId="50" xfId="0" applyFont="1" applyFill="1" applyBorder="1" applyAlignment="1" applyProtection="1">
      <alignment vertical="center"/>
      <protection hidden="1"/>
    </xf>
    <xf numFmtId="0" fontId="79" fillId="2" borderId="17" xfId="0" applyFont="1" applyFill="1" applyBorder="1" applyAlignment="1" applyProtection="1">
      <alignment vertical="center"/>
      <protection hidden="1"/>
    </xf>
    <xf numFmtId="0" fontId="75" fillId="2" borderId="53" xfId="0" applyFont="1" applyFill="1" applyBorder="1" applyAlignment="1" applyProtection="1">
      <alignment horizontal="right" vertical="center"/>
      <protection hidden="1"/>
    </xf>
    <xf numFmtId="0" fontId="75" fillId="2" borderId="48" xfId="0" applyFont="1" applyFill="1" applyBorder="1" applyAlignment="1" applyProtection="1">
      <alignment horizontal="right" vertical="center" indent="2"/>
      <protection hidden="1"/>
    </xf>
    <xf numFmtId="0" fontId="75" fillId="2" borderId="8" xfId="0" applyFont="1" applyFill="1" applyBorder="1" applyAlignment="1" applyProtection="1">
      <alignment horizontal="right" vertical="center" indent="1"/>
      <protection hidden="1"/>
    </xf>
    <xf numFmtId="0" fontId="75" fillId="2" borderId="54" xfId="0" applyFont="1" applyFill="1" applyBorder="1" applyAlignment="1" applyProtection="1">
      <alignment horizontal="right" vertical="center" indent="2"/>
      <protection hidden="1"/>
    </xf>
    <xf numFmtId="0" fontId="84" fillId="2" borderId="36" xfId="0" applyFont="1" applyFill="1" applyBorder="1" applyAlignment="1" applyProtection="1">
      <alignment horizontal="center" vertical="center"/>
      <protection hidden="1"/>
    </xf>
    <xf numFmtId="0" fontId="76" fillId="2" borderId="49" xfId="0" applyFont="1" applyFill="1" applyBorder="1" applyAlignment="1" applyProtection="1">
      <alignment horizontal="right" vertical="center" indent="2"/>
      <protection hidden="1"/>
    </xf>
    <xf numFmtId="0" fontId="76" fillId="2" borderId="47" xfId="0" applyFont="1" applyFill="1" applyBorder="1" applyAlignment="1" applyProtection="1">
      <alignment horizontal="right" vertical="center" indent="2"/>
      <protection hidden="1"/>
    </xf>
    <xf numFmtId="0" fontId="76" fillId="2" borderId="48" xfId="0" applyFont="1" applyFill="1" applyBorder="1" applyAlignment="1" applyProtection="1">
      <alignment horizontal="right" vertical="center" indent="2"/>
      <protection hidden="1"/>
    </xf>
    <xf numFmtId="0" fontId="84" fillId="2" borderId="52" xfId="0" applyFont="1" applyFill="1" applyBorder="1" applyAlignment="1" applyProtection="1">
      <alignment horizontal="center" vertical="center"/>
      <protection hidden="1"/>
    </xf>
    <xf numFmtId="0" fontId="76" fillId="2" borderId="54" xfId="0" applyFont="1" applyFill="1" applyBorder="1" applyAlignment="1" applyProtection="1">
      <alignment horizontal="right" vertical="center" indent="2"/>
      <protection hidden="1"/>
    </xf>
    <xf numFmtId="0" fontId="76" fillId="2" borderId="53" xfId="0" applyFont="1" applyFill="1" applyBorder="1" applyAlignment="1" applyProtection="1">
      <alignment horizontal="right" vertical="center" indent="2"/>
      <protection hidden="1"/>
    </xf>
    <xf numFmtId="0" fontId="75" fillId="2" borderId="53" xfId="0" applyFont="1" applyFill="1" applyBorder="1" applyProtection="1">
      <protection hidden="1"/>
    </xf>
    <xf numFmtId="0" fontId="76" fillId="2" borderId="54" xfId="0" applyFont="1" applyFill="1" applyBorder="1" applyAlignment="1" applyProtection="1">
      <alignment vertical="center"/>
      <protection hidden="1"/>
    </xf>
    <xf numFmtId="0" fontId="79" fillId="2" borderId="52" xfId="0" applyFont="1" applyFill="1" applyBorder="1" applyAlignment="1" applyProtection="1">
      <alignment horizontal="center" vertical="center"/>
      <protection hidden="1"/>
    </xf>
    <xf numFmtId="1" fontId="76" fillId="2" borderId="53" xfId="0" applyNumberFormat="1" applyFont="1" applyFill="1" applyBorder="1" applyAlignment="1" applyProtection="1">
      <alignment horizontal="right" vertical="center"/>
      <protection hidden="1"/>
    </xf>
    <xf numFmtId="0" fontId="76" fillId="2" borderId="53" xfId="0" applyFont="1" applyFill="1" applyBorder="1" applyAlignment="1" applyProtection="1">
      <alignment vertical="center"/>
      <protection hidden="1"/>
    </xf>
    <xf numFmtId="0" fontId="79" fillId="2" borderId="55" xfId="0" applyFont="1" applyFill="1" applyBorder="1" applyAlignment="1" applyProtection="1">
      <alignment horizontal="center" vertical="center"/>
      <protection hidden="1"/>
    </xf>
    <xf numFmtId="0" fontId="75" fillId="2" borderId="8" xfId="0" applyFont="1" applyFill="1" applyBorder="1" applyProtection="1">
      <protection hidden="1"/>
    </xf>
    <xf numFmtId="0" fontId="75" fillId="2" borderId="46" xfId="0" applyFont="1" applyFill="1" applyBorder="1" applyProtection="1">
      <protection hidden="1"/>
    </xf>
    <xf numFmtId="0" fontId="75" fillId="2" borderId="51" xfId="0" applyFont="1" applyFill="1" applyBorder="1" applyProtection="1">
      <protection hidden="1"/>
    </xf>
    <xf numFmtId="0" fontId="84" fillId="2" borderId="8" xfId="0" applyFont="1" applyFill="1" applyBorder="1" applyAlignment="1" applyProtection="1">
      <alignment vertical="center"/>
      <protection hidden="1"/>
    </xf>
    <xf numFmtId="1" fontId="78" fillId="2" borderId="8" xfId="0" applyNumberFormat="1" applyFont="1" applyFill="1" applyBorder="1" applyAlignment="1" applyProtection="1">
      <alignment horizontal="right" vertical="center" indent="1"/>
      <protection hidden="1"/>
    </xf>
    <xf numFmtId="0" fontId="75" fillId="2" borderId="17" xfId="0" applyFont="1" applyFill="1" applyBorder="1" applyProtection="1">
      <protection hidden="1"/>
    </xf>
    <xf numFmtId="0" fontId="75" fillId="2" borderId="49" xfId="0" applyFont="1" applyFill="1" applyBorder="1" applyProtection="1">
      <protection hidden="1"/>
    </xf>
    <xf numFmtId="1" fontId="80" fillId="2" borderId="46" xfId="0" applyNumberFormat="1" applyFont="1" applyFill="1" applyBorder="1" applyAlignment="1" applyProtection="1">
      <alignment vertical="center"/>
      <protection locked="0"/>
    </xf>
    <xf numFmtId="0" fontId="80" fillId="2" borderId="17" xfId="0" applyFont="1" applyFill="1" applyBorder="1" applyAlignment="1" applyProtection="1">
      <alignment vertical="center"/>
      <protection locked="0"/>
    </xf>
    <xf numFmtId="0" fontId="80" fillId="2" borderId="0" xfId="0" applyFont="1" applyFill="1" applyAlignment="1" applyProtection="1">
      <alignment vertical="center"/>
      <protection locked="0"/>
    </xf>
    <xf numFmtId="0" fontId="75" fillId="2" borderId="51" xfId="0" applyFont="1" applyFill="1" applyBorder="1" applyAlignment="1" applyProtection="1">
      <alignment horizontal="right" vertical="center"/>
      <protection hidden="1"/>
    </xf>
    <xf numFmtId="0" fontId="91" fillId="2" borderId="8" xfId="0" applyFont="1" applyFill="1" applyBorder="1" applyAlignment="1" applyProtection="1">
      <alignment horizontal="right" vertical="center" indent="2"/>
      <protection hidden="1"/>
    </xf>
    <xf numFmtId="0" fontId="75" fillId="2" borderId="20" xfId="0" applyFont="1" applyFill="1" applyBorder="1" applyAlignment="1" applyProtection="1">
      <alignment horizontal="center" vertical="center"/>
      <protection hidden="1"/>
    </xf>
    <xf numFmtId="0" fontId="76" fillId="2" borderId="21" xfId="0" applyFont="1" applyFill="1" applyBorder="1" applyAlignment="1" applyProtection="1">
      <alignment vertical="center" wrapText="1"/>
      <protection hidden="1"/>
    </xf>
    <xf numFmtId="0" fontId="75" fillId="2" borderId="67" xfId="0" applyFont="1" applyFill="1" applyBorder="1" applyAlignment="1" applyProtection="1">
      <alignment horizontal="center" vertical="center"/>
      <protection hidden="1"/>
    </xf>
    <xf numFmtId="0" fontId="75" fillId="2" borderId="20" xfId="0" applyFont="1" applyFill="1" applyBorder="1" applyAlignment="1" applyProtection="1">
      <alignment vertical="center"/>
      <protection hidden="1"/>
    </xf>
    <xf numFmtId="0" fontId="75" fillId="2" borderId="21" xfId="0" applyFont="1" applyFill="1" applyBorder="1" applyAlignment="1" applyProtection="1">
      <alignment vertical="center"/>
      <protection hidden="1"/>
    </xf>
    <xf numFmtId="0" fontId="75" fillId="2" borderId="68" xfId="0" applyFont="1" applyFill="1" applyBorder="1" applyAlignment="1" applyProtection="1">
      <alignment horizontal="center" vertical="center"/>
      <protection hidden="1"/>
    </xf>
    <xf numFmtId="0" fontId="79" fillId="2" borderId="69" xfId="0" applyFont="1" applyFill="1" applyBorder="1" applyAlignment="1" applyProtection="1">
      <alignment vertical="center"/>
      <protection hidden="1"/>
    </xf>
    <xf numFmtId="0" fontId="79" fillId="2" borderId="0" xfId="0" applyFont="1" applyFill="1" applyAlignment="1" applyProtection="1">
      <alignment vertical="center"/>
      <protection hidden="1"/>
    </xf>
    <xf numFmtId="0" fontId="75" fillId="2" borderId="0" xfId="0" applyFont="1" applyFill="1" applyAlignment="1" applyProtection="1">
      <alignment horizontal="center" vertical="center"/>
      <protection hidden="1"/>
    </xf>
    <xf numFmtId="0" fontId="79" fillId="2" borderId="10" xfId="0" applyFont="1" applyFill="1" applyBorder="1" applyAlignment="1" applyProtection="1">
      <alignment vertical="center"/>
      <protection hidden="1"/>
    </xf>
    <xf numFmtId="0" fontId="75" fillId="2" borderId="16" xfId="0" applyFont="1" applyFill="1" applyBorder="1" applyAlignment="1" applyProtection="1">
      <alignment horizontal="center" vertical="center"/>
      <protection hidden="1"/>
    </xf>
    <xf numFmtId="0" fontId="75" fillId="2" borderId="0" xfId="0" applyFont="1" applyFill="1" applyAlignment="1" applyProtection="1">
      <alignment vertical="center"/>
      <protection hidden="1"/>
    </xf>
    <xf numFmtId="0" fontId="75" fillId="2" borderId="69" xfId="0" applyFont="1" applyFill="1" applyBorder="1" applyAlignment="1" applyProtection="1">
      <alignment vertical="center"/>
      <protection hidden="1"/>
    </xf>
    <xf numFmtId="0" fontId="75" fillId="2" borderId="4" xfId="0" applyFont="1" applyFill="1" applyBorder="1" applyAlignment="1" applyProtection="1">
      <alignment horizontal="center" vertical="center"/>
      <protection hidden="1"/>
    </xf>
    <xf numFmtId="1" fontId="76" fillId="2" borderId="0" xfId="0" applyNumberFormat="1" applyFont="1" applyFill="1" applyAlignment="1" applyProtection="1">
      <alignment horizontal="center" vertical="center"/>
      <protection hidden="1"/>
    </xf>
    <xf numFmtId="43" fontId="75" fillId="2" borderId="0" xfId="0" applyNumberFormat="1" applyFont="1" applyFill="1" applyAlignment="1" applyProtection="1">
      <alignment vertical="center"/>
      <protection hidden="1"/>
    </xf>
    <xf numFmtId="0" fontId="75" fillId="2" borderId="10" xfId="0" applyFont="1" applyFill="1" applyBorder="1" applyAlignment="1" applyProtection="1">
      <alignment vertical="center"/>
      <protection hidden="1"/>
    </xf>
    <xf numFmtId="0" fontId="75" fillId="2" borderId="0" xfId="0" applyFont="1" applyFill="1" applyAlignment="1" applyProtection="1">
      <alignment horizontal="right" vertical="center"/>
      <protection hidden="1"/>
    </xf>
    <xf numFmtId="0" fontId="75" fillId="2" borderId="18" xfId="0" applyFont="1" applyFill="1" applyBorder="1" applyAlignment="1" applyProtection="1">
      <alignment vertical="center"/>
      <protection hidden="1"/>
    </xf>
    <xf numFmtId="0" fontId="75" fillId="2" borderId="70" xfId="0" applyFont="1" applyFill="1" applyBorder="1" applyAlignment="1" applyProtection="1">
      <alignment horizontal="center" vertical="center"/>
      <protection hidden="1"/>
    </xf>
    <xf numFmtId="0" fontId="75" fillId="2" borderId="0" xfId="0" applyFont="1" applyFill="1" applyAlignment="1" applyProtection="1">
      <alignment horizontal="right" vertical="center" indent="1"/>
      <protection hidden="1"/>
    </xf>
    <xf numFmtId="0" fontId="75" fillId="2" borderId="71" xfId="0" applyFont="1" applyFill="1" applyBorder="1" applyAlignment="1" applyProtection="1">
      <alignment horizontal="center" vertical="center"/>
      <protection hidden="1"/>
    </xf>
    <xf numFmtId="0" fontId="75" fillId="2" borderId="69" xfId="0" applyFont="1" applyFill="1" applyBorder="1" applyAlignment="1" applyProtection="1">
      <alignment horizontal="right" vertical="center" indent="2"/>
      <protection hidden="1"/>
    </xf>
    <xf numFmtId="0" fontId="76" fillId="2" borderId="21" xfId="0" applyFont="1" applyFill="1" applyBorder="1" applyAlignment="1" applyProtection="1">
      <alignment vertical="center"/>
      <protection hidden="1"/>
    </xf>
    <xf numFmtId="0" fontId="75" fillId="2" borderId="0" xfId="0" applyFont="1" applyFill="1" applyAlignment="1" applyProtection="1">
      <alignment horizontal="right" vertical="center" indent="2"/>
      <protection hidden="1"/>
    </xf>
    <xf numFmtId="0" fontId="75" fillId="2" borderId="10" xfId="0" applyFont="1" applyFill="1" applyBorder="1" applyAlignment="1" applyProtection="1">
      <alignment horizontal="right" vertical="center" indent="2"/>
      <protection hidden="1"/>
    </xf>
    <xf numFmtId="49" fontId="75" fillId="2" borderId="0" xfId="0" applyNumberFormat="1" applyFont="1" applyFill="1" applyAlignment="1" applyProtection="1">
      <alignment vertical="center"/>
      <protection hidden="1"/>
    </xf>
    <xf numFmtId="49" fontId="82" fillId="0" borderId="0" xfId="0" applyNumberFormat="1" applyFont="1" applyProtection="1">
      <protection hidden="1"/>
    </xf>
    <xf numFmtId="0" fontId="76" fillId="2" borderId="0" xfId="0" applyFont="1" applyFill="1" applyAlignment="1" applyProtection="1">
      <alignment vertical="center"/>
      <protection hidden="1"/>
    </xf>
    <xf numFmtId="0" fontId="76" fillId="2" borderId="0" xfId="0" applyFont="1" applyFill="1" applyAlignment="1" applyProtection="1">
      <alignment horizontal="right" vertical="center" indent="2"/>
      <protection hidden="1"/>
    </xf>
    <xf numFmtId="49" fontId="82" fillId="0" borderId="0" xfId="0" applyNumberFormat="1" applyFont="1" applyAlignment="1" applyProtection="1">
      <alignment horizontal="left"/>
      <protection hidden="1"/>
    </xf>
    <xf numFmtId="0" fontId="75" fillId="2" borderId="0" xfId="0" applyFont="1" applyFill="1" applyProtection="1">
      <protection hidden="1"/>
    </xf>
    <xf numFmtId="0" fontId="85" fillId="2" borderId="0" xfId="0" applyFont="1" applyFill="1" applyAlignment="1" applyProtection="1">
      <alignment vertical="center"/>
      <protection hidden="1"/>
    </xf>
    <xf numFmtId="0" fontId="76" fillId="2" borderId="18" xfId="0" applyFont="1" applyFill="1" applyBorder="1" applyAlignment="1" applyProtection="1">
      <alignment vertical="center"/>
      <protection hidden="1"/>
    </xf>
    <xf numFmtId="0" fontId="75" fillId="2" borderId="21" xfId="0" applyFont="1" applyFill="1" applyBorder="1" applyAlignment="1" applyProtection="1">
      <alignment horizontal="right" vertical="center" indent="2"/>
      <protection hidden="1"/>
    </xf>
    <xf numFmtId="0" fontId="75" fillId="2" borderId="72" xfId="0" applyFont="1" applyFill="1" applyBorder="1" applyAlignment="1" applyProtection="1">
      <alignment horizontal="center" vertical="center"/>
      <protection hidden="1"/>
    </xf>
    <xf numFmtId="1" fontId="80" fillId="2" borderId="29" xfId="0" applyNumberFormat="1" applyFont="1" applyFill="1" applyBorder="1" applyAlignment="1" applyProtection="1">
      <alignment vertical="center"/>
      <protection locked="0"/>
    </xf>
    <xf numFmtId="0" fontId="80" fillId="2" borderId="29" xfId="0" applyFont="1" applyFill="1" applyBorder="1" applyAlignment="1" applyProtection="1">
      <alignment vertical="center"/>
      <protection locked="0"/>
    </xf>
    <xf numFmtId="0" fontId="80" fillId="2" borderId="29" xfId="0" applyFont="1" applyFill="1" applyBorder="1" applyAlignment="1" applyProtection="1">
      <alignment horizontal="center" vertical="center"/>
      <protection locked="0"/>
    </xf>
    <xf numFmtId="1" fontId="80" fillId="2" borderId="29" xfId="0" applyNumberFormat="1" applyFont="1" applyFill="1" applyBorder="1" applyAlignment="1" applyProtection="1">
      <alignment horizontal="center" vertical="center"/>
      <protection locked="0"/>
    </xf>
    <xf numFmtId="0" fontId="80" fillId="2" borderId="57" xfId="0" applyFont="1" applyFill="1" applyBorder="1" applyAlignment="1" applyProtection="1">
      <alignment vertical="center"/>
      <protection locked="0"/>
    </xf>
    <xf numFmtId="0" fontId="80" fillId="2" borderId="14" xfId="0" applyFont="1" applyFill="1" applyBorder="1" applyAlignment="1" applyProtection="1">
      <alignment vertical="center"/>
      <protection locked="0"/>
    </xf>
    <xf numFmtId="1" fontId="80" fillId="2" borderId="17" xfId="0" applyNumberFormat="1" applyFont="1" applyFill="1" applyBorder="1" applyAlignment="1" applyProtection="1">
      <alignment vertical="center"/>
      <protection locked="0"/>
    </xf>
    <xf numFmtId="0" fontId="80" fillId="2" borderId="17" xfId="0" applyFont="1" applyFill="1" applyBorder="1" applyAlignment="1" applyProtection="1">
      <alignment horizontal="center" vertical="center"/>
      <protection locked="0"/>
    </xf>
    <xf numFmtId="1" fontId="80" fillId="2" borderId="17" xfId="0" applyNumberFormat="1" applyFont="1" applyFill="1" applyBorder="1" applyAlignment="1" applyProtection="1">
      <alignment horizontal="center" vertical="center"/>
      <protection locked="0"/>
    </xf>
    <xf numFmtId="43" fontId="76" fillId="2" borderId="21" xfId="1" applyFont="1" applyFill="1" applyBorder="1" applyAlignment="1" applyProtection="1">
      <alignment vertical="center"/>
      <protection hidden="1"/>
    </xf>
    <xf numFmtId="0" fontId="91" fillId="2" borderId="0" xfId="0" applyFont="1" applyFill="1" applyProtection="1">
      <protection hidden="1"/>
    </xf>
    <xf numFmtId="1" fontId="80" fillId="2" borderId="76" xfId="0" applyNumberFormat="1" applyFont="1" applyFill="1" applyBorder="1" applyAlignment="1" applyProtection="1">
      <alignment vertical="center"/>
      <protection locked="0"/>
    </xf>
    <xf numFmtId="0" fontId="0" fillId="0" borderId="22" xfId="0" applyBorder="1"/>
    <xf numFmtId="0" fontId="0" fillId="0" borderId="56" xfId="0" applyBorder="1"/>
    <xf numFmtId="0" fontId="0" fillId="0" borderId="23" xfId="0" applyBorder="1"/>
    <xf numFmtId="0" fontId="75" fillId="2" borderId="24" xfId="0" applyFont="1" applyFill="1" applyBorder="1" applyAlignment="1" applyProtection="1">
      <alignment vertical="center"/>
      <protection hidden="1"/>
    </xf>
    <xf numFmtId="0" fontId="75" fillId="2" borderId="57" xfId="0" applyFont="1" applyFill="1" applyBorder="1" applyAlignment="1" applyProtection="1">
      <alignment vertical="center"/>
      <protection hidden="1"/>
    </xf>
    <xf numFmtId="0" fontId="75" fillId="2" borderId="57" xfId="0" applyFont="1" applyFill="1" applyBorder="1" applyAlignment="1" applyProtection="1">
      <alignment horizontal="center" vertical="center"/>
      <protection hidden="1"/>
    </xf>
    <xf numFmtId="0" fontId="75" fillId="2" borderId="14" xfId="0" applyFont="1" applyFill="1" applyBorder="1" applyAlignment="1" applyProtection="1">
      <alignment vertical="center"/>
      <protection hidden="1"/>
    </xf>
    <xf numFmtId="49" fontId="16" fillId="8" borderId="1" xfId="0" applyNumberFormat="1" applyFont="1" applyFill="1" applyBorder="1" applyAlignment="1">
      <alignment horizontal="left" vertical="center"/>
    </xf>
    <xf numFmtId="49" fontId="16" fillId="8" borderId="2" xfId="0" applyNumberFormat="1" applyFont="1" applyFill="1" applyBorder="1" applyAlignment="1">
      <alignment horizontal="left" vertical="center"/>
    </xf>
    <xf numFmtId="49" fontId="16" fillId="8" borderId="3" xfId="0" applyNumberFormat="1" applyFont="1" applyFill="1" applyBorder="1" applyAlignment="1">
      <alignment horizontal="left" vertical="center"/>
    </xf>
    <xf numFmtId="49" fontId="6" fillId="2" borderId="22" xfId="3" applyNumberFormat="1" applyFont="1" applyFill="1" applyBorder="1" applyAlignment="1" applyProtection="1">
      <alignment horizontal="center"/>
    </xf>
    <xf numFmtId="49" fontId="6" fillId="2" borderId="56" xfId="3" applyNumberFormat="1" applyFont="1" applyFill="1" applyBorder="1" applyAlignment="1" applyProtection="1">
      <alignment horizontal="center"/>
    </xf>
    <xf numFmtId="49" fontId="6" fillId="2" borderId="23" xfId="3" applyNumberFormat="1" applyFont="1" applyFill="1" applyBorder="1" applyAlignment="1" applyProtection="1">
      <alignment horizontal="center"/>
    </xf>
    <xf numFmtId="0" fontId="11" fillId="4" borderId="59" xfId="0" applyFont="1" applyFill="1" applyBorder="1" applyAlignment="1" applyProtection="1">
      <alignment horizontal="center" vertical="center" wrapText="1"/>
      <protection hidden="1"/>
    </xf>
    <xf numFmtId="0" fontId="11" fillId="4" borderId="6" xfId="0" applyFont="1" applyFill="1" applyBorder="1" applyAlignment="1" applyProtection="1">
      <alignment horizontal="center" vertical="center" wrapText="1"/>
      <protection hidden="1"/>
    </xf>
    <xf numFmtId="0" fontId="11" fillId="4" borderId="9" xfId="0" applyFont="1" applyFill="1" applyBorder="1" applyAlignment="1" applyProtection="1">
      <alignment horizontal="center" vertical="center" wrapText="1"/>
      <protection hidden="1"/>
    </xf>
    <xf numFmtId="2" fontId="30" fillId="3" borderId="28" xfId="0" applyNumberFormat="1" applyFont="1" applyFill="1" applyBorder="1" applyAlignment="1" applyProtection="1">
      <alignment horizontal="center" wrapText="1"/>
      <protection locked="0"/>
    </xf>
    <xf numFmtId="2" fontId="30" fillId="3" borderId="30" xfId="0" applyNumberFormat="1" applyFont="1" applyFill="1" applyBorder="1" applyAlignment="1" applyProtection="1">
      <alignment horizontal="center" wrapText="1"/>
      <protection locked="0"/>
    </xf>
    <xf numFmtId="49" fontId="15" fillId="7" borderId="11" xfId="0" applyNumberFormat="1" applyFont="1" applyFill="1" applyBorder="1" applyAlignment="1">
      <alignment horizontal="left" vertical="center"/>
    </xf>
    <xf numFmtId="49" fontId="15" fillId="7" borderId="12" xfId="0" applyNumberFormat="1" applyFont="1" applyFill="1" applyBorder="1" applyAlignment="1">
      <alignment horizontal="left" vertical="center"/>
    </xf>
    <xf numFmtId="49" fontId="15" fillId="7" borderId="13" xfId="0" applyNumberFormat="1" applyFont="1" applyFill="1" applyBorder="1" applyAlignment="1">
      <alignment horizontal="left" vertical="center"/>
    </xf>
    <xf numFmtId="49" fontId="16" fillId="9" borderId="1" xfId="0" applyNumberFormat="1" applyFont="1" applyFill="1" applyBorder="1" applyAlignment="1">
      <alignment horizontal="left" vertical="center"/>
    </xf>
    <xf numFmtId="49" fontId="16" fillId="9" borderId="2" xfId="0" applyNumberFormat="1" applyFont="1" applyFill="1" applyBorder="1" applyAlignment="1">
      <alignment horizontal="left" vertical="center"/>
    </xf>
    <xf numFmtId="49" fontId="16" fillId="9" borderId="3" xfId="0" applyNumberFormat="1" applyFont="1" applyFill="1" applyBorder="1" applyAlignment="1">
      <alignment horizontal="left" vertical="center"/>
    </xf>
    <xf numFmtId="49" fontId="16" fillId="10" borderId="1" xfId="0" applyNumberFormat="1" applyFont="1" applyFill="1" applyBorder="1" applyAlignment="1">
      <alignment horizontal="left" vertical="center"/>
    </xf>
    <xf numFmtId="49" fontId="16" fillId="10" borderId="2" xfId="0" applyNumberFormat="1" applyFont="1" applyFill="1" applyBorder="1" applyAlignment="1">
      <alignment horizontal="left" vertical="center"/>
    </xf>
    <xf numFmtId="49" fontId="16" fillId="10" borderId="3" xfId="0" applyNumberFormat="1" applyFont="1" applyFill="1" applyBorder="1" applyAlignment="1">
      <alignment horizontal="left" vertical="center"/>
    </xf>
    <xf numFmtId="49" fontId="19" fillId="0" borderId="16" xfId="0" applyNumberFormat="1" applyFont="1" applyBorder="1" applyAlignment="1">
      <alignment vertical="center"/>
    </xf>
    <xf numFmtId="49" fontId="19" fillId="0" borderId="17" xfId="0" applyNumberFormat="1" applyFont="1" applyBorder="1" applyAlignment="1">
      <alignment vertical="center"/>
    </xf>
    <xf numFmtId="49" fontId="19" fillId="0" borderId="18" xfId="0" applyNumberFormat="1" applyFont="1" applyBorder="1" applyAlignment="1">
      <alignment vertical="center"/>
    </xf>
    <xf numFmtId="49" fontId="19" fillId="0" borderId="20" xfId="0" applyNumberFormat="1" applyFont="1" applyBorder="1" applyAlignment="1">
      <alignment vertical="center"/>
    </xf>
    <xf numFmtId="49" fontId="19" fillId="0" borderId="8" xfId="0" applyNumberFormat="1" applyFont="1" applyBorder="1" applyAlignment="1">
      <alignment vertical="center"/>
    </xf>
    <xf numFmtId="49" fontId="19" fillId="0" borderId="21" xfId="0" applyNumberFormat="1" applyFont="1" applyBorder="1" applyAlignment="1">
      <alignment vertical="center"/>
    </xf>
    <xf numFmtId="0" fontId="23" fillId="13" borderId="56" xfId="0" applyFont="1" applyFill="1" applyBorder="1" applyAlignment="1">
      <alignment horizontal="center" vertical="center" wrapText="1"/>
    </xf>
    <xf numFmtId="0" fontId="23" fillId="13" borderId="23" xfId="0" applyFont="1" applyFill="1" applyBorder="1" applyAlignment="1">
      <alignment horizontal="center" vertical="center" wrapText="1"/>
    </xf>
    <xf numFmtId="0" fontId="23" fillId="13" borderId="0" xfId="0" applyFont="1" applyFill="1" applyAlignment="1">
      <alignment horizontal="center" vertical="center" wrapText="1"/>
    </xf>
    <xf numFmtId="0" fontId="23" fillId="13" borderId="10" xfId="0" applyFont="1" applyFill="1" applyBorder="1" applyAlignment="1">
      <alignment horizontal="center" vertical="center" wrapText="1"/>
    </xf>
    <xf numFmtId="0" fontId="23" fillId="13" borderId="57" xfId="0" applyFont="1" applyFill="1" applyBorder="1" applyAlignment="1">
      <alignment horizontal="center" vertical="center" wrapText="1"/>
    </xf>
    <xf numFmtId="0" fontId="23" fillId="13" borderId="14" xfId="0" applyFont="1" applyFill="1" applyBorder="1" applyAlignment="1">
      <alignment horizontal="center" vertical="center" wrapText="1"/>
    </xf>
    <xf numFmtId="0" fontId="22" fillId="13" borderId="0" xfId="0" applyFont="1" applyFill="1" applyAlignment="1">
      <alignment horizontal="center" vertical="center" wrapText="1"/>
    </xf>
    <xf numFmtId="49" fontId="24" fillId="0" borderId="20" xfId="0" applyNumberFormat="1" applyFont="1" applyBorder="1" applyAlignment="1">
      <alignment vertical="center"/>
    </xf>
    <xf numFmtId="49" fontId="24" fillId="0" borderId="8" xfId="0" applyNumberFormat="1" applyFont="1" applyBorder="1" applyAlignment="1">
      <alignment vertical="center"/>
    </xf>
    <xf numFmtId="49" fontId="24" fillId="0" borderId="21" xfId="0" applyNumberFormat="1" applyFont="1" applyBorder="1" applyAlignment="1">
      <alignment vertical="center"/>
    </xf>
    <xf numFmtId="49" fontId="16" fillId="10" borderId="28" xfId="0" applyNumberFormat="1" applyFont="1" applyFill="1" applyBorder="1" applyAlignment="1">
      <alignment vertical="center"/>
    </xf>
    <xf numFmtId="49" fontId="16" fillId="10" borderId="29" xfId="0" applyNumberFormat="1" applyFont="1" applyFill="1" applyBorder="1" applyAlignment="1">
      <alignment vertical="center"/>
    </xf>
    <xf numFmtId="49" fontId="16" fillId="10" borderId="30" xfId="0" applyNumberFormat="1" applyFont="1" applyFill="1" applyBorder="1" applyAlignment="1">
      <alignment vertical="center"/>
    </xf>
    <xf numFmtId="49" fontId="19" fillId="0" borderId="20" xfId="0" applyNumberFormat="1" applyFont="1" applyBorder="1" applyAlignment="1">
      <alignment horizontal="left" vertical="center"/>
    </xf>
    <xf numFmtId="49" fontId="19" fillId="0" borderId="8" xfId="0" applyNumberFormat="1" applyFont="1" applyBorder="1" applyAlignment="1">
      <alignment horizontal="left" vertical="center"/>
    </xf>
    <xf numFmtId="49" fontId="19" fillId="0" borderId="21" xfId="0" applyNumberFormat="1" applyFont="1" applyBorder="1" applyAlignment="1">
      <alignment horizontal="left" vertical="center"/>
    </xf>
    <xf numFmtId="49" fontId="16" fillId="7" borderId="28" xfId="0" applyNumberFormat="1" applyFont="1" applyFill="1" applyBorder="1" applyAlignment="1">
      <alignment vertical="center"/>
    </xf>
    <xf numFmtId="49" fontId="16" fillId="7" borderId="29" xfId="0" applyNumberFormat="1" applyFont="1" applyFill="1" applyBorder="1" applyAlignment="1">
      <alignment vertical="center"/>
    </xf>
    <xf numFmtId="49" fontId="16" fillId="7" borderId="30" xfId="0" applyNumberFormat="1" applyFont="1" applyFill="1" applyBorder="1" applyAlignment="1">
      <alignment vertical="center"/>
    </xf>
    <xf numFmtId="49" fontId="31" fillId="8" borderId="1" xfId="0" applyNumberFormat="1" applyFont="1" applyFill="1" applyBorder="1" applyAlignment="1">
      <alignment horizontal="center" vertical="center"/>
    </xf>
    <xf numFmtId="49" fontId="31" fillId="8" borderId="2" xfId="0" applyNumberFormat="1" applyFont="1" applyFill="1" applyBorder="1" applyAlignment="1">
      <alignment horizontal="center" vertical="center"/>
    </xf>
    <xf numFmtId="49" fontId="31" fillId="8" borderId="3"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70" fillId="0" borderId="0" xfId="0" applyFont="1" applyProtection="1">
      <protection locked="0"/>
    </xf>
    <xf numFmtId="0" fontId="46" fillId="0" borderId="0" xfId="0" applyFont="1" applyAlignment="1" applyProtection="1">
      <alignment horizontal="center"/>
      <protection locked="0"/>
    </xf>
    <xf numFmtId="49" fontId="16" fillId="10" borderId="4" xfId="0" applyNumberFormat="1" applyFont="1" applyFill="1" applyBorder="1" applyAlignment="1">
      <alignment horizontal="left" vertical="center"/>
    </xf>
    <xf numFmtId="49" fontId="16" fillId="10" borderId="0" xfId="0" applyNumberFormat="1" applyFont="1" applyFill="1" applyAlignment="1">
      <alignment horizontal="left" vertical="center"/>
    </xf>
    <xf numFmtId="49" fontId="16" fillId="10" borderId="43" xfId="0" applyNumberFormat="1" applyFont="1" applyFill="1" applyBorder="1" applyAlignment="1">
      <alignment horizontal="left" vertical="center"/>
    </xf>
    <xf numFmtId="49" fontId="16" fillId="18" borderId="4" xfId="0" applyNumberFormat="1" applyFont="1" applyFill="1" applyBorder="1" applyAlignment="1">
      <alignment horizontal="left" vertical="center"/>
    </xf>
    <xf numFmtId="49" fontId="16" fillId="18" borderId="0" xfId="0" applyNumberFormat="1" applyFont="1" applyFill="1" applyAlignment="1">
      <alignment horizontal="left" vertical="center"/>
    </xf>
    <xf numFmtId="44" fontId="44" fillId="19" borderId="1" xfId="0" applyNumberFormat="1" applyFont="1" applyFill="1" applyBorder="1" applyAlignment="1">
      <alignment horizontal="center" vertical="center"/>
    </xf>
    <xf numFmtId="44" fontId="44" fillId="19" borderId="3" xfId="0" applyNumberFormat="1" applyFont="1" applyFill="1" applyBorder="1" applyAlignment="1">
      <alignment horizontal="center" vertical="center"/>
    </xf>
    <xf numFmtId="44" fontId="45" fillId="10" borderId="1" xfId="0" applyNumberFormat="1" applyFont="1" applyFill="1" applyBorder="1" applyAlignment="1">
      <alignment horizontal="right" vertical="center"/>
    </xf>
    <xf numFmtId="44" fontId="45" fillId="10" borderId="3" xfId="0" applyNumberFormat="1" applyFont="1" applyFill="1" applyBorder="1" applyAlignment="1">
      <alignment horizontal="right" vertical="center"/>
    </xf>
    <xf numFmtId="1" fontId="78" fillId="2" borderId="29" xfId="0" applyNumberFormat="1" applyFont="1" applyFill="1" applyBorder="1" applyAlignment="1" applyProtection="1">
      <alignment horizontal="center" vertical="center"/>
      <protection locked="0"/>
    </xf>
    <xf numFmtId="43" fontId="76" fillId="2" borderId="0" xfId="1" applyFont="1" applyFill="1" applyBorder="1" applyAlignment="1" applyProtection="1">
      <alignment horizontal="center" vertical="center"/>
      <protection hidden="1"/>
    </xf>
    <xf numFmtId="43" fontId="83" fillId="2" borderId="0" xfId="0" applyNumberFormat="1" applyFont="1" applyFill="1" applyAlignment="1" applyProtection="1">
      <alignment horizontal="center"/>
      <protection hidden="1"/>
    </xf>
    <xf numFmtId="0" fontId="83" fillId="2" borderId="0" xfId="0" applyFont="1" applyFill="1" applyAlignment="1" applyProtection="1">
      <alignment horizontal="center"/>
      <protection hidden="1"/>
    </xf>
    <xf numFmtId="43" fontId="76" fillId="2" borderId="0" xfId="0" applyNumberFormat="1" applyFont="1" applyFill="1" applyAlignment="1" applyProtection="1">
      <alignment horizontal="center" vertical="center"/>
      <protection hidden="1"/>
    </xf>
    <xf numFmtId="0" fontId="76" fillId="2" borderId="0" xfId="0" applyFont="1" applyFill="1" applyAlignment="1" applyProtection="1">
      <alignment horizontal="center" vertical="center"/>
      <protection hidden="1"/>
    </xf>
    <xf numFmtId="43" fontId="76" fillId="2" borderId="7" xfId="1" applyFont="1" applyFill="1" applyBorder="1" applyAlignment="1" applyProtection="1">
      <alignment horizontal="center" vertical="center"/>
      <protection hidden="1"/>
    </xf>
    <xf numFmtId="43" fontId="76" fillId="2" borderId="8" xfId="1" applyFont="1" applyFill="1" applyBorder="1" applyAlignment="1" applyProtection="1">
      <alignment horizontal="center" vertical="center"/>
      <protection hidden="1"/>
    </xf>
    <xf numFmtId="0" fontId="75" fillId="2" borderId="8" xfId="0" applyFont="1" applyFill="1" applyBorder="1" applyAlignment="1" applyProtection="1">
      <alignment horizontal="center" vertical="center"/>
      <protection hidden="1"/>
    </xf>
    <xf numFmtId="0" fontId="75" fillId="2" borderId="20" xfId="0" applyFont="1" applyFill="1" applyBorder="1" applyAlignment="1" applyProtection="1">
      <alignment horizontal="center" vertical="center" wrapText="1"/>
      <protection hidden="1"/>
    </xf>
    <xf numFmtId="0" fontId="75" fillId="2" borderId="8" xfId="0" applyFont="1" applyFill="1" applyBorder="1" applyAlignment="1" applyProtection="1">
      <alignment horizontal="center" vertical="center" wrapText="1"/>
      <protection hidden="1"/>
    </xf>
    <xf numFmtId="0" fontId="75" fillId="2" borderId="46" xfId="0" applyFont="1" applyFill="1" applyBorder="1" applyAlignment="1" applyProtection="1">
      <alignment horizontal="center" vertical="center" wrapText="1"/>
      <protection hidden="1"/>
    </xf>
    <xf numFmtId="0" fontId="75" fillId="2" borderId="7" xfId="0" applyFont="1" applyFill="1" applyBorder="1" applyAlignment="1" applyProtection="1">
      <alignment horizontal="center" vertical="center"/>
      <protection hidden="1"/>
    </xf>
    <xf numFmtId="0" fontId="75" fillId="2" borderId="46" xfId="0" applyFont="1" applyFill="1" applyBorder="1" applyAlignment="1" applyProtection="1">
      <alignment horizontal="center" vertical="center"/>
      <protection hidden="1"/>
    </xf>
    <xf numFmtId="0" fontId="75" fillId="2" borderId="21" xfId="0" applyFont="1" applyFill="1" applyBorder="1" applyAlignment="1" applyProtection="1">
      <alignment horizontal="center" vertical="center"/>
      <protection hidden="1"/>
    </xf>
    <xf numFmtId="0" fontId="78" fillId="2" borderId="20" xfId="0" applyFont="1" applyFill="1" applyBorder="1" applyAlignment="1" applyProtection="1">
      <alignment horizontal="center" vertical="center" wrapText="1"/>
      <protection locked="0"/>
    </xf>
    <xf numFmtId="0" fontId="78" fillId="2" borderId="8" xfId="0" applyFont="1" applyFill="1" applyBorder="1" applyAlignment="1" applyProtection="1">
      <alignment horizontal="center" vertical="center" wrapText="1"/>
      <protection locked="0"/>
    </xf>
    <xf numFmtId="0" fontId="78" fillId="2" borderId="46" xfId="0"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protection locked="0"/>
    </xf>
    <xf numFmtId="0" fontId="78" fillId="2" borderId="8" xfId="0" applyFont="1" applyFill="1" applyBorder="1" applyAlignment="1" applyProtection="1">
      <alignment horizontal="center" vertical="center"/>
      <protection locked="0"/>
    </xf>
    <xf numFmtId="0" fontId="78" fillId="2" borderId="46" xfId="0" applyFont="1" applyFill="1" applyBorder="1" applyAlignment="1" applyProtection="1">
      <alignment horizontal="center" vertical="center"/>
      <protection locked="0"/>
    </xf>
    <xf numFmtId="2" fontId="76" fillId="2" borderId="7" xfId="0" applyNumberFormat="1" applyFont="1" applyFill="1" applyBorder="1" applyAlignment="1" applyProtection="1">
      <alignment horizontal="center" vertical="center"/>
      <protection hidden="1"/>
    </xf>
    <xf numFmtId="2" fontId="76" fillId="2" borderId="8" xfId="0" applyNumberFormat="1" applyFont="1" applyFill="1" applyBorder="1" applyAlignment="1" applyProtection="1">
      <alignment horizontal="center" vertical="center"/>
      <protection hidden="1"/>
    </xf>
    <xf numFmtId="2" fontId="76" fillId="2" borderId="21" xfId="0" applyNumberFormat="1" applyFont="1" applyFill="1" applyBorder="1" applyAlignment="1" applyProtection="1">
      <alignment horizontal="center" vertical="center"/>
      <protection hidden="1"/>
    </xf>
    <xf numFmtId="0" fontId="75" fillId="2" borderId="20" xfId="0" applyFont="1" applyFill="1" applyBorder="1" applyAlignment="1" applyProtection="1">
      <alignment horizontal="center" vertical="center"/>
      <protection hidden="1"/>
    </xf>
    <xf numFmtId="1" fontId="75" fillId="2" borderId="7" xfId="0" applyNumberFormat="1" applyFont="1" applyFill="1" applyBorder="1" applyAlignment="1" applyProtection="1">
      <alignment horizontal="left" vertical="center" wrapText="1" indent="1"/>
      <protection locked="0"/>
    </xf>
    <xf numFmtId="0" fontId="75" fillId="2" borderId="8" xfId="0" applyFont="1" applyFill="1" applyBorder="1" applyAlignment="1" applyProtection="1">
      <alignment horizontal="left" vertical="center" wrapText="1" indent="1"/>
      <protection locked="0"/>
    </xf>
    <xf numFmtId="0" fontId="75" fillId="2" borderId="46" xfId="0" applyFont="1" applyFill="1" applyBorder="1" applyAlignment="1" applyProtection="1">
      <alignment horizontal="left" vertical="center" wrapText="1" indent="1"/>
      <protection locked="0"/>
    </xf>
    <xf numFmtId="1" fontId="76" fillId="2" borderId="7" xfId="0" applyNumberFormat="1" applyFont="1" applyFill="1" applyBorder="1" applyAlignment="1" applyProtection="1">
      <alignment horizontal="right" vertical="center" wrapText="1"/>
      <protection locked="0"/>
    </xf>
    <xf numFmtId="1" fontId="76" fillId="2" borderId="8" xfId="0" applyNumberFormat="1" applyFont="1" applyFill="1" applyBorder="1" applyAlignment="1" applyProtection="1">
      <alignment horizontal="right" vertical="center" wrapText="1"/>
      <protection locked="0"/>
    </xf>
    <xf numFmtId="0" fontId="75" fillId="2" borderId="67" xfId="0" applyFont="1" applyFill="1" applyBorder="1" applyAlignment="1" applyProtection="1">
      <alignment horizontal="center" vertical="center"/>
      <protection hidden="1"/>
    </xf>
    <xf numFmtId="0" fontId="75" fillId="2" borderId="48" xfId="0" applyFont="1" applyFill="1" applyBorder="1" applyAlignment="1" applyProtection="1">
      <alignment horizontal="center" vertical="center"/>
      <protection hidden="1"/>
    </xf>
    <xf numFmtId="0" fontId="75" fillId="2" borderId="49" xfId="0" applyFont="1" applyFill="1" applyBorder="1" applyAlignment="1" applyProtection="1">
      <alignment horizontal="center" vertical="center"/>
      <protection hidden="1"/>
    </xf>
    <xf numFmtId="1" fontId="75" fillId="2" borderId="47" xfId="0" applyNumberFormat="1" applyFont="1" applyFill="1" applyBorder="1" applyAlignment="1" applyProtection="1">
      <alignment horizontal="left" vertical="center" wrapText="1" indent="1"/>
      <protection locked="0"/>
    </xf>
    <xf numFmtId="0" fontId="75" fillId="2" borderId="48" xfId="0" applyFont="1" applyFill="1" applyBorder="1" applyAlignment="1" applyProtection="1">
      <alignment horizontal="left" vertical="center" wrapText="1" indent="1"/>
      <protection locked="0"/>
    </xf>
    <xf numFmtId="0" fontId="75" fillId="2" borderId="49" xfId="0" applyFont="1" applyFill="1" applyBorder="1" applyAlignment="1" applyProtection="1">
      <alignment horizontal="left" vertical="center" wrapText="1" indent="1"/>
      <protection locked="0"/>
    </xf>
    <xf numFmtId="1" fontId="76" fillId="2" borderId="8" xfId="0" applyNumberFormat="1" applyFont="1" applyFill="1" applyBorder="1" applyAlignment="1" applyProtection="1">
      <alignment horizontal="right" vertical="center" wrapText="1"/>
      <protection hidden="1"/>
    </xf>
    <xf numFmtId="0" fontId="77" fillId="2" borderId="4" xfId="0" applyFont="1" applyFill="1" applyBorder="1" applyAlignment="1" applyProtection="1">
      <alignment horizontal="center"/>
      <protection hidden="1"/>
    </xf>
    <xf numFmtId="0" fontId="77" fillId="2" borderId="0" xfId="0" applyFont="1" applyFill="1" applyAlignment="1" applyProtection="1">
      <alignment horizontal="center"/>
      <protection hidden="1"/>
    </xf>
    <xf numFmtId="0" fontId="77" fillId="2" borderId="10" xfId="0" applyFont="1" applyFill="1" applyBorder="1" applyAlignment="1" applyProtection="1">
      <alignment horizontal="center"/>
      <protection hidden="1"/>
    </xf>
    <xf numFmtId="0" fontId="80" fillId="2" borderId="4" xfId="0" applyFont="1" applyFill="1" applyBorder="1" applyAlignment="1" applyProtection="1">
      <alignment horizontal="center" vertical="center"/>
      <protection hidden="1"/>
    </xf>
    <xf numFmtId="0" fontId="80" fillId="2" borderId="0" xfId="0" applyFont="1" applyFill="1" applyAlignment="1" applyProtection="1">
      <alignment horizontal="center" vertical="center"/>
      <protection hidden="1"/>
    </xf>
    <xf numFmtId="0" fontId="80" fillId="2" borderId="10" xfId="0" applyFont="1" applyFill="1" applyBorder="1" applyAlignment="1" applyProtection="1">
      <alignment horizontal="center" vertical="center"/>
      <protection hidden="1"/>
    </xf>
    <xf numFmtId="0" fontId="78" fillId="2" borderId="4" xfId="0" applyFont="1" applyFill="1" applyBorder="1" applyAlignment="1" applyProtection="1">
      <alignment horizontal="center" vertical="center"/>
      <protection hidden="1"/>
    </xf>
    <xf numFmtId="0" fontId="78" fillId="2" borderId="0" xfId="0" applyFont="1" applyFill="1" applyAlignment="1" applyProtection="1">
      <alignment horizontal="center" vertical="center"/>
      <protection hidden="1"/>
    </xf>
    <xf numFmtId="0" fontId="78" fillId="2" borderId="10" xfId="0" applyFont="1" applyFill="1" applyBorder="1" applyAlignment="1" applyProtection="1">
      <alignment horizontal="center" vertical="center"/>
      <protection hidden="1"/>
    </xf>
    <xf numFmtId="0" fontId="75" fillId="2" borderId="60" xfId="0" applyFont="1" applyFill="1" applyBorder="1" applyAlignment="1" applyProtection="1">
      <alignment horizontal="center" vertical="center"/>
      <protection hidden="1"/>
    </xf>
    <xf numFmtId="0" fontId="75" fillId="2" borderId="64" xfId="0" applyFont="1" applyFill="1" applyBorder="1" applyAlignment="1" applyProtection="1">
      <alignment horizontal="center" vertical="center"/>
      <protection hidden="1"/>
    </xf>
    <xf numFmtId="0" fontId="75" fillId="2" borderId="65" xfId="0" applyFont="1" applyFill="1" applyBorder="1" applyAlignment="1" applyProtection="1">
      <alignment horizontal="center" vertical="center"/>
      <protection hidden="1"/>
    </xf>
    <xf numFmtId="0" fontId="75" fillId="2" borderId="66" xfId="0" applyFont="1" applyFill="1" applyBorder="1" applyAlignment="1" applyProtection="1">
      <alignment horizontal="center" vertical="center"/>
      <protection hidden="1"/>
    </xf>
    <xf numFmtId="0" fontId="75" fillId="2" borderId="5" xfId="0" applyFont="1" applyFill="1" applyBorder="1" applyAlignment="1" applyProtection="1">
      <alignment horizontal="center" vertical="center"/>
      <protection hidden="1"/>
    </xf>
    <xf numFmtId="0" fontId="76" fillId="2" borderId="20" xfId="0" applyFont="1" applyFill="1" applyBorder="1" applyAlignment="1" applyProtection="1">
      <alignment horizontal="center" vertical="center" wrapText="1"/>
      <protection locked="0"/>
    </xf>
    <xf numFmtId="0" fontId="76" fillId="2" borderId="8" xfId="0" applyFont="1" applyFill="1" applyBorder="1" applyAlignment="1" applyProtection="1">
      <alignment horizontal="center" vertical="center" wrapText="1"/>
      <protection locked="0"/>
    </xf>
    <xf numFmtId="0" fontId="76" fillId="2" borderId="46" xfId="0" applyFont="1" applyFill="1" applyBorder="1" applyAlignment="1" applyProtection="1">
      <alignment horizontal="center" vertical="center" wrapText="1"/>
      <protection locked="0"/>
    </xf>
    <xf numFmtId="0" fontId="77" fillId="2" borderId="7" xfId="0" applyFont="1" applyFill="1" applyBorder="1" applyAlignment="1" applyProtection="1">
      <alignment horizontal="center" vertical="center"/>
      <protection hidden="1"/>
    </xf>
    <xf numFmtId="0" fontId="77" fillId="2" borderId="8" xfId="0" applyFont="1" applyFill="1" applyBorder="1" applyAlignment="1" applyProtection="1">
      <alignment horizontal="center" vertical="center"/>
      <protection hidden="1"/>
    </xf>
    <xf numFmtId="0" fontId="77" fillId="2" borderId="21" xfId="0" applyFont="1" applyFill="1" applyBorder="1" applyAlignment="1" applyProtection="1">
      <alignment horizontal="center" vertical="center"/>
      <protection hidden="1"/>
    </xf>
    <xf numFmtId="0" fontId="80" fillId="2" borderId="20" xfId="0" applyFont="1" applyFill="1" applyBorder="1" applyAlignment="1" applyProtection="1">
      <alignment horizontal="center" vertical="center"/>
      <protection hidden="1"/>
    </xf>
    <xf numFmtId="0" fontId="80" fillId="2" borderId="8" xfId="0" applyFont="1" applyFill="1" applyBorder="1" applyAlignment="1" applyProtection="1">
      <alignment horizontal="center" vertical="center"/>
      <protection hidden="1"/>
    </xf>
    <xf numFmtId="0" fontId="80" fillId="2" borderId="46" xfId="0" applyFont="1" applyFill="1" applyBorder="1" applyAlignment="1" applyProtection="1">
      <alignment horizontal="center" vertical="center"/>
      <protection hidden="1"/>
    </xf>
    <xf numFmtId="0" fontId="88" fillId="2" borderId="7" xfId="0" applyFont="1" applyFill="1" applyBorder="1" applyAlignment="1" applyProtection="1">
      <alignment horizontal="center" vertical="center" wrapText="1"/>
      <protection hidden="1"/>
    </xf>
    <xf numFmtId="0" fontId="88" fillId="2" borderId="8" xfId="0" applyFont="1" applyFill="1" applyBorder="1" applyAlignment="1" applyProtection="1">
      <alignment horizontal="center" vertical="center" wrapText="1"/>
      <protection hidden="1"/>
    </xf>
    <xf numFmtId="0" fontId="88" fillId="2" borderId="46" xfId="0" applyFont="1" applyFill="1" applyBorder="1" applyAlignment="1" applyProtection="1">
      <alignment horizontal="center" vertical="center" wrapText="1"/>
      <protection hidden="1"/>
    </xf>
    <xf numFmtId="0" fontId="79" fillId="2" borderId="7" xfId="0" applyFont="1" applyFill="1" applyBorder="1" applyAlignment="1" applyProtection="1">
      <alignment horizontal="center" vertical="center" wrapText="1"/>
      <protection hidden="1"/>
    </xf>
    <xf numFmtId="0" fontId="79" fillId="2" borderId="8" xfId="0" applyFont="1" applyFill="1" applyBorder="1" applyAlignment="1" applyProtection="1">
      <alignment horizontal="center" vertical="center" wrapText="1"/>
      <protection hidden="1"/>
    </xf>
    <xf numFmtId="0" fontId="79" fillId="2" borderId="46" xfId="0" applyFont="1" applyFill="1" applyBorder="1" applyAlignment="1" applyProtection="1">
      <alignment horizontal="center" vertical="center" wrapText="1"/>
      <protection hidden="1"/>
    </xf>
    <xf numFmtId="0" fontId="79" fillId="2" borderId="21" xfId="0" applyFont="1" applyFill="1" applyBorder="1" applyAlignment="1" applyProtection="1">
      <alignment horizontal="center" vertical="center" wrapText="1"/>
      <protection hidden="1"/>
    </xf>
    <xf numFmtId="0" fontId="76" fillId="2" borderId="7" xfId="0" applyFont="1" applyFill="1" applyBorder="1" applyAlignment="1" applyProtection="1">
      <alignment horizontal="center" vertical="center"/>
      <protection hidden="1"/>
    </xf>
    <xf numFmtId="0" fontId="76" fillId="2" borderId="8" xfId="0" applyFont="1" applyFill="1" applyBorder="1" applyAlignment="1" applyProtection="1">
      <alignment horizontal="center" vertical="center"/>
      <protection hidden="1"/>
    </xf>
    <xf numFmtId="0" fontId="76" fillId="2" borderId="46" xfId="0" applyFont="1" applyFill="1" applyBorder="1" applyAlignment="1" applyProtection="1">
      <alignment horizontal="center" vertical="center"/>
      <protection hidden="1"/>
    </xf>
    <xf numFmtId="0" fontId="76" fillId="2" borderId="21" xfId="0" applyFont="1" applyFill="1" applyBorder="1" applyAlignment="1" applyProtection="1">
      <alignment horizontal="center" vertical="center"/>
      <protection hidden="1"/>
    </xf>
    <xf numFmtId="0" fontId="76" fillId="2" borderId="67" xfId="0" applyFont="1" applyFill="1" applyBorder="1" applyAlignment="1" applyProtection="1">
      <alignment horizontal="center" vertical="center" wrapText="1"/>
      <protection locked="0"/>
    </xf>
    <xf numFmtId="0" fontId="76" fillId="2" borderId="48" xfId="0" applyFont="1" applyFill="1" applyBorder="1" applyAlignment="1" applyProtection="1">
      <alignment horizontal="center" vertical="center" wrapText="1"/>
      <protection locked="0"/>
    </xf>
    <xf numFmtId="0" fontId="76" fillId="2" borderId="16" xfId="0" applyFont="1" applyFill="1" applyBorder="1" applyAlignment="1" applyProtection="1">
      <alignment horizontal="center" vertical="center" wrapText="1"/>
      <protection locked="0"/>
    </xf>
    <xf numFmtId="0" fontId="76" fillId="2" borderId="17" xfId="0" applyFont="1" applyFill="1" applyBorder="1" applyAlignment="1" applyProtection="1">
      <alignment horizontal="center" vertical="center" wrapText="1"/>
      <protection locked="0"/>
    </xf>
    <xf numFmtId="0" fontId="77" fillId="2" borderId="35" xfId="0" applyFont="1" applyFill="1" applyBorder="1" applyAlignment="1" applyProtection="1">
      <alignment horizontal="center" vertical="center"/>
      <protection hidden="1"/>
    </xf>
    <xf numFmtId="0" fontId="79" fillId="2" borderId="7" xfId="0" applyFont="1" applyFill="1" applyBorder="1" applyAlignment="1" applyProtection="1">
      <alignment horizontal="center" vertical="center"/>
      <protection hidden="1"/>
    </xf>
    <xf numFmtId="0" fontId="79" fillId="2" borderId="8" xfId="0" applyFont="1" applyFill="1" applyBorder="1" applyAlignment="1" applyProtection="1">
      <alignment horizontal="center" vertical="center"/>
      <protection hidden="1"/>
    </xf>
    <xf numFmtId="0" fontId="79" fillId="2" borderId="46" xfId="0" applyFont="1" applyFill="1" applyBorder="1" applyAlignment="1" applyProtection="1">
      <alignment horizontal="center" vertical="center"/>
      <protection hidden="1"/>
    </xf>
    <xf numFmtId="0" fontId="79" fillId="2" borderId="21" xfId="0" applyFont="1" applyFill="1" applyBorder="1" applyAlignment="1" applyProtection="1">
      <alignment horizontal="center" vertical="center"/>
      <protection hidden="1"/>
    </xf>
    <xf numFmtId="14" fontId="76" fillId="2" borderId="7" xfId="0" applyNumberFormat="1" applyFont="1" applyFill="1" applyBorder="1" applyAlignment="1" applyProtection="1">
      <alignment horizontal="center" vertical="center"/>
      <protection hidden="1"/>
    </xf>
    <xf numFmtId="14" fontId="76" fillId="2" borderId="7" xfId="0" applyNumberFormat="1" applyFont="1" applyFill="1" applyBorder="1" applyAlignment="1" applyProtection="1">
      <alignment horizontal="left" vertical="center"/>
      <protection hidden="1"/>
    </xf>
    <xf numFmtId="0" fontId="76" fillId="2" borderId="8" xfId="0" applyFont="1" applyFill="1" applyBorder="1" applyAlignment="1" applyProtection="1">
      <alignment horizontal="left" vertical="center"/>
      <protection hidden="1"/>
    </xf>
    <xf numFmtId="0" fontId="76" fillId="2" borderId="21" xfId="0" applyFont="1" applyFill="1" applyBorder="1" applyAlignment="1" applyProtection="1">
      <alignment horizontal="left" vertical="center"/>
      <protection hidden="1"/>
    </xf>
    <xf numFmtId="0" fontId="75" fillId="2" borderId="0" xfId="0" applyFont="1" applyFill="1" applyAlignment="1" applyProtection="1">
      <alignment horizontal="left" vertical="center" wrapText="1"/>
      <protection hidden="1"/>
    </xf>
    <xf numFmtId="1" fontId="76" fillId="2" borderId="0" xfId="0" quotePrefix="1" applyNumberFormat="1" applyFont="1" applyFill="1" applyAlignment="1" applyProtection="1">
      <alignment horizontal="right" vertical="center"/>
      <protection hidden="1"/>
    </xf>
    <xf numFmtId="1" fontId="76" fillId="2" borderId="0" xfId="0" applyNumberFormat="1" applyFont="1" applyFill="1" applyAlignment="1" applyProtection="1">
      <alignment horizontal="right" vertical="center"/>
      <protection hidden="1"/>
    </xf>
    <xf numFmtId="0" fontId="75" fillId="2" borderId="17" xfId="0" applyFont="1" applyFill="1" applyBorder="1" applyAlignment="1" applyProtection="1">
      <alignment horizontal="center" vertical="center"/>
      <protection hidden="1"/>
    </xf>
    <xf numFmtId="43" fontId="76" fillId="2" borderId="48" xfId="1" applyFont="1" applyFill="1" applyBorder="1" applyAlignment="1" applyProtection="1">
      <alignment horizontal="center" vertical="center"/>
      <protection hidden="1"/>
    </xf>
    <xf numFmtId="43" fontId="76" fillId="2" borderId="0" xfId="1" applyFont="1" applyFill="1" applyBorder="1" applyAlignment="1" applyProtection="1">
      <alignment vertical="center"/>
      <protection hidden="1"/>
    </xf>
    <xf numFmtId="0" fontId="78" fillId="2" borderId="16" xfId="0" applyFont="1" applyFill="1" applyBorder="1" applyAlignment="1" applyProtection="1">
      <alignment horizontal="center" vertical="center" wrapText="1"/>
      <protection hidden="1"/>
    </xf>
    <xf numFmtId="0" fontId="78" fillId="2" borderId="17" xfId="0" applyFont="1" applyFill="1" applyBorder="1" applyAlignment="1" applyProtection="1">
      <alignment horizontal="center" vertical="center" wrapText="1"/>
      <protection hidden="1"/>
    </xf>
    <xf numFmtId="0" fontId="78" fillId="2" borderId="18" xfId="0" applyFont="1" applyFill="1" applyBorder="1" applyAlignment="1" applyProtection="1">
      <alignment horizontal="center" vertical="center" wrapText="1"/>
      <protection hidden="1"/>
    </xf>
    <xf numFmtId="43" fontId="76" fillId="2" borderId="0" xfId="1" applyFont="1" applyFill="1" applyBorder="1" applyAlignment="1" applyProtection="1">
      <alignment horizontal="left" vertical="center" wrapText="1"/>
      <protection hidden="1"/>
    </xf>
    <xf numFmtId="0" fontId="75" fillId="2" borderId="0" xfId="0" applyFont="1" applyFill="1" applyAlignment="1" applyProtection="1">
      <alignment horizontal="center" vertical="center"/>
      <protection hidden="1"/>
    </xf>
    <xf numFmtId="0" fontId="81" fillId="2" borderId="0" xfId="0" applyFont="1" applyFill="1" applyAlignment="1" applyProtection="1">
      <alignment horizontal="left" vertical="center" wrapText="1"/>
      <protection hidden="1"/>
    </xf>
    <xf numFmtId="43" fontId="76" fillId="2" borderId="8" xfId="1" applyFont="1" applyFill="1" applyBorder="1" applyAlignment="1" applyProtection="1">
      <alignment horizontal="right" vertical="center"/>
      <protection hidden="1"/>
    </xf>
    <xf numFmtId="43" fontId="76" fillId="2" borderId="8" xfId="1" applyFont="1" applyFill="1" applyBorder="1" applyAlignment="1" applyProtection="1">
      <alignment vertical="center"/>
      <protection hidden="1"/>
    </xf>
    <xf numFmtId="0" fontId="78" fillId="2" borderId="7" xfId="0" applyFont="1" applyFill="1" applyBorder="1" applyAlignment="1" applyProtection="1">
      <alignment horizontal="center" vertical="center"/>
      <protection hidden="1"/>
    </xf>
    <xf numFmtId="0" fontId="78" fillId="2" borderId="8" xfId="0" applyFont="1" applyFill="1" applyBorder="1" applyAlignment="1" applyProtection="1">
      <alignment horizontal="center" vertical="center"/>
      <protection hidden="1"/>
    </xf>
    <xf numFmtId="0" fontId="78" fillId="2" borderId="46" xfId="0" applyFont="1" applyFill="1" applyBorder="1" applyAlignment="1" applyProtection="1">
      <alignment horizontal="center" vertical="center"/>
      <protection hidden="1"/>
    </xf>
    <xf numFmtId="0" fontId="78" fillId="2" borderId="8" xfId="0" applyFont="1" applyFill="1" applyBorder="1" applyAlignment="1" applyProtection="1">
      <alignment horizontal="center" vertical="center" wrapText="1"/>
      <protection hidden="1"/>
    </xf>
    <xf numFmtId="0" fontId="78" fillId="2" borderId="46" xfId="0" applyFont="1" applyFill="1" applyBorder="1" applyAlignment="1" applyProtection="1">
      <alignment horizontal="center" vertical="center" wrapText="1"/>
      <protection hidden="1"/>
    </xf>
    <xf numFmtId="0" fontId="78" fillId="2" borderId="47" xfId="0" applyFont="1" applyFill="1" applyBorder="1" applyAlignment="1" applyProtection="1">
      <alignment horizontal="center" vertical="center"/>
      <protection hidden="1"/>
    </xf>
    <xf numFmtId="0" fontId="78" fillId="2" borderId="48" xfId="0" applyFont="1" applyFill="1" applyBorder="1" applyAlignment="1" applyProtection="1">
      <alignment horizontal="center" vertical="center"/>
      <protection hidden="1"/>
    </xf>
    <xf numFmtId="0" fontId="78" fillId="2" borderId="69" xfId="0" applyFont="1" applyFill="1" applyBorder="1" applyAlignment="1" applyProtection="1">
      <alignment horizontal="center" vertical="center"/>
      <protection hidden="1"/>
    </xf>
    <xf numFmtId="0" fontId="75" fillId="2" borderId="17" xfId="0" applyFont="1" applyFill="1" applyBorder="1" applyAlignment="1" applyProtection="1">
      <alignment horizontal="right" vertical="center" indent="1"/>
      <protection hidden="1"/>
    </xf>
    <xf numFmtId="43" fontId="76" fillId="2" borderId="17" xfId="1" applyFont="1" applyFill="1" applyBorder="1" applyAlignment="1" applyProtection="1">
      <alignment horizontal="right" vertical="center"/>
      <protection hidden="1"/>
    </xf>
    <xf numFmtId="43" fontId="76" fillId="2" borderId="17" xfId="1" applyFont="1" applyFill="1" applyBorder="1" applyAlignment="1" applyProtection="1">
      <alignment vertical="center"/>
      <protection hidden="1"/>
    </xf>
    <xf numFmtId="43" fontId="76" fillId="2" borderId="48" xfId="1" applyFont="1" applyFill="1" applyBorder="1" applyAlignment="1" applyProtection="1">
      <alignment horizontal="right" vertical="center"/>
      <protection hidden="1"/>
    </xf>
    <xf numFmtId="43" fontId="76" fillId="2" borderId="53" xfId="1" applyFont="1" applyFill="1" applyBorder="1" applyAlignment="1" applyProtection="1">
      <alignment horizontal="right" vertical="center"/>
      <protection hidden="1"/>
    </xf>
    <xf numFmtId="43" fontId="76" fillId="2" borderId="0" xfId="1" applyFont="1" applyFill="1" applyBorder="1" applyAlignment="1" applyProtection="1">
      <alignment horizontal="right" vertical="center"/>
      <protection hidden="1"/>
    </xf>
    <xf numFmtId="43" fontId="76" fillId="2" borderId="54" xfId="1" applyFont="1" applyFill="1" applyBorder="1" applyAlignment="1" applyProtection="1">
      <alignment horizontal="right" vertical="center"/>
      <protection hidden="1"/>
    </xf>
    <xf numFmtId="0" fontId="76" fillId="2" borderId="0" xfId="0" applyFont="1" applyFill="1" applyAlignment="1" applyProtection="1">
      <alignment horizontal="right" vertical="center" indent="1"/>
      <protection hidden="1"/>
    </xf>
    <xf numFmtId="0" fontId="76" fillId="2" borderId="48" xfId="0" applyFont="1" applyFill="1" applyBorder="1" applyAlignment="1" applyProtection="1">
      <alignment horizontal="right" vertical="center" indent="1"/>
      <protection hidden="1"/>
    </xf>
    <xf numFmtId="43" fontId="76" fillId="2" borderId="46" xfId="1" applyFont="1" applyFill="1" applyBorder="1" applyAlignment="1" applyProtection="1">
      <alignment horizontal="right" vertical="center"/>
      <protection hidden="1"/>
    </xf>
    <xf numFmtId="0" fontId="75" fillId="2" borderId="7" xfId="0" applyFont="1" applyFill="1" applyBorder="1" applyAlignment="1" applyProtection="1">
      <alignment horizontal="right" vertical="center"/>
      <protection hidden="1"/>
    </xf>
    <xf numFmtId="0" fontId="75" fillId="2" borderId="8" xfId="0" applyFont="1" applyFill="1" applyBorder="1" applyAlignment="1" applyProtection="1">
      <alignment horizontal="right" vertical="center"/>
      <protection hidden="1"/>
    </xf>
    <xf numFmtId="1" fontId="78" fillId="2" borderId="8" xfId="0" applyNumberFormat="1" applyFont="1" applyFill="1" applyBorder="1" applyAlignment="1" applyProtection="1">
      <alignment horizontal="center" vertical="center"/>
      <protection hidden="1"/>
    </xf>
    <xf numFmtId="1" fontId="78" fillId="2" borderId="46" xfId="0" applyNumberFormat="1" applyFont="1" applyFill="1" applyBorder="1" applyAlignment="1" applyProtection="1">
      <alignment horizontal="center" vertical="center"/>
      <protection hidden="1"/>
    </xf>
    <xf numFmtId="1" fontId="78" fillId="2" borderId="8" xfId="0" applyNumberFormat="1" applyFont="1" applyFill="1" applyBorder="1" applyAlignment="1" applyProtection="1">
      <alignment horizontal="right" vertical="center" indent="1"/>
      <protection hidden="1"/>
    </xf>
    <xf numFmtId="0" fontId="75" fillId="2" borderId="16" xfId="0" applyFont="1" applyFill="1" applyBorder="1" applyAlignment="1" applyProtection="1">
      <alignment horizontal="center" vertical="center"/>
      <protection hidden="1"/>
    </xf>
    <xf numFmtId="0" fontId="75" fillId="2" borderId="47" xfId="0" applyFont="1" applyFill="1" applyBorder="1" applyAlignment="1" applyProtection="1">
      <alignment horizontal="center" vertical="center" wrapText="1"/>
      <protection hidden="1"/>
    </xf>
    <xf numFmtId="0" fontId="75" fillId="2" borderId="48" xfId="0" applyFont="1" applyFill="1" applyBorder="1" applyAlignment="1" applyProtection="1">
      <alignment horizontal="center" vertical="center" wrapText="1"/>
      <protection hidden="1"/>
    </xf>
    <xf numFmtId="0" fontId="75" fillId="2" borderId="49" xfId="0" applyFont="1" applyFill="1" applyBorder="1" applyAlignment="1" applyProtection="1">
      <alignment horizontal="center" vertical="center" wrapText="1"/>
      <protection hidden="1"/>
    </xf>
    <xf numFmtId="0" fontId="75" fillId="2" borderId="50" xfId="0" applyFont="1" applyFill="1" applyBorder="1" applyAlignment="1" applyProtection="1">
      <alignment horizontal="center" vertical="center" wrapText="1"/>
      <protection hidden="1"/>
    </xf>
    <xf numFmtId="0" fontId="75" fillId="2" borderId="17" xfId="0" applyFont="1" applyFill="1" applyBorder="1" applyAlignment="1" applyProtection="1">
      <alignment horizontal="center" vertical="center" wrapText="1"/>
      <protection hidden="1"/>
    </xf>
    <xf numFmtId="0" fontId="75" fillId="2" borderId="51" xfId="0" applyFont="1" applyFill="1" applyBorder="1" applyAlignment="1" applyProtection="1">
      <alignment horizontal="center" vertical="center" wrapText="1"/>
      <protection hidden="1"/>
    </xf>
    <xf numFmtId="0" fontId="87" fillId="2" borderId="50" xfId="0" applyFont="1" applyFill="1" applyBorder="1" applyAlignment="1" applyProtection="1">
      <alignment horizontal="center" vertical="center" wrapText="1"/>
      <protection hidden="1"/>
    </xf>
    <xf numFmtId="0" fontId="87" fillId="2" borderId="17" xfId="0" applyFont="1" applyFill="1" applyBorder="1" applyAlignment="1" applyProtection="1">
      <alignment horizontal="center" vertical="center" wrapText="1"/>
      <protection hidden="1"/>
    </xf>
    <xf numFmtId="0" fontId="87" fillId="2" borderId="51" xfId="0" applyFont="1" applyFill="1" applyBorder="1" applyAlignment="1" applyProtection="1">
      <alignment horizontal="center" vertical="center" wrapText="1"/>
      <protection hidden="1"/>
    </xf>
    <xf numFmtId="0" fontId="87" fillId="2" borderId="18" xfId="0" applyFont="1" applyFill="1" applyBorder="1" applyAlignment="1" applyProtection="1">
      <alignment horizontal="center" vertical="center" wrapText="1"/>
      <protection hidden="1"/>
    </xf>
    <xf numFmtId="43" fontId="77" fillId="2" borderId="8" xfId="1" applyFont="1" applyFill="1" applyBorder="1" applyAlignment="1" applyProtection="1">
      <alignment horizontal="right" vertical="center"/>
      <protection hidden="1"/>
    </xf>
    <xf numFmtId="0" fontId="86" fillId="2" borderId="71" xfId="0" applyFont="1" applyFill="1" applyBorder="1" applyAlignment="1" applyProtection="1">
      <alignment horizontal="center"/>
      <protection hidden="1"/>
    </xf>
    <xf numFmtId="0" fontId="86" fillId="2" borderId="35" xfId="0" applyFont="1" applyFill="1" applyBorder="1" applyAlignment="1" applyProtection="1">
      <alignment horizontal="center"/>
      <protection hidden="1"/>
    </xf>
    <xf numFmtId="0" fontId="86" fillId="2" borderId="73" xfId="0" applyFont="1" applyFill="1" applyBorder="1" applyAlignment="1" applyProtection="1">
      <alignment horizontal="center"/>
      <protection hidden="1"/>
    </xf>
    <xf numFmtId="0" fontId="80" fillId="2" borderId="71" xfId="0" applyFont="1" applyFill="1" applyBorder="1" applyAlignment="1" applyProtection="1">
      <alignment horizontal="center" vertical="center"/>
      <protection locked="0"/>
    </xf>
    <xf numFmtId="0" fontId="80" fillId="2" borderId="35" xfId="0" applyFont="1" applyFill="1" applyBorder="1" applyAlignment="1" applyProtection="1">
      <alignment horizontal="center" vertical="center"/>
      <protection locked="0"/>
    </xf>
    <xf numFmtId="1" fontId="80" fillId="2" borderId="7" xfId="0" applyNumberFormat="1" applyFont="1" applyFill="1" applyBorder="1" applyAlignment="1" applyProtection="1">
      <alignment horizontal="right" vertical="center"/>
      <protection locked="0"/>
    </xf>
    <xf numFmtId="1" fontId="80" fillId="2" borderId="8" xfId="0" applyNumberFormat="1" applyFont="1" applyFill="1" applyBorder="1" applyAlignment="1" applyProtection="1">
      <alignment horizontal="right" vertical="center"/>
      <protection locked="0"/>
    </xf>
    <xf numFmtId="1" fontId="80" fillId="2" borderId="7" xfId="0" applyNumberFormat="1" applyFont="1" applyFill="1" applyBorder="1" applyAlignment="1" applyProtection="1">
      <alignment horizontal="center" vertical="center"/>
      <protection locked="0"/>
    </xf>
    <xf numFmtId="1" fontId="80" fillId="2" borderId="8" xfId="0" applyNumberFormat="1" applyFont="1" applyFill="1" applyBorder="1" applyAlignment="1" applyProtection="1">
      <alignment horizontal="center" vertical="center"/>
      <protection locked="0"/>
    </xf>
    <xf numFmtId="1" fontId="80" fillId="2" borderId="46" xfId="0" applyNumberFormat="1" applyFont="1" applyFill="1" applyBorder="1" applyAlignment="1" applyProtection="1">
      <alignment horizontal="center" vertical="center"/>
      <protection locked="0"/>
    </xf>
    <xf numFmtId="167" fontId="80" fillId="2" borderId="35" xfId="0" applyNumberFormat="1" applyFont="1" applyFill="1" applyBorder="1" applyAlignment="1" applyProtection="1">
      <alignment horizontal="center" vertical="center"/>
      <protection locked="0"/>
    </xf>
    <xf numFmtId="1" fontId="80" fillId="2" borderId="7" xfId="0" applyNumberFormat="1" applyFont="1" applyFill="1" applyBorder="1" applyAlignment="1" applyProtection="1">
      <alignment horizontal="left" vertical="center" indent="1"/>
      <protection locked="0"/>
    </xf>
    <xf numFmtId="1" fontId="80" fillId="2" borderId="8" xfId="0" applyNumberFormat="1" applyFont="1" applyFill="1" applyBorder="1" applyAlignment="1" applyProtection="1">
      <alignment horizontal="left" vertical="center" indent="1"/>
      <protection locked="0"/>
    </xf>
    <xf numFmtId="1" fontId="80" fillId="2" borderId="21" xfId="0" applyNumberFormat="1" applyFont="1" applyFill="1" applyBorder="1" applyAlignment="1" applyProtection="1">
      <alignment horizontal="left" vertical="center" indent="1"/>
      <protection locked="0"/>
    </xf>
    <xf numFmtId="0" fontId="63" fillId="2" borderId="0" xfId="0" applyFont="1" applyFill="1" applyAlignment="1" applyProtection="1">
      <alignment horizontal="center" vertical="center" wrapText="1"/>
      <protection locked="0" hidden="1"/>
    </xf>
    <xf numFmtId="0" fontId="64" fillId="2" borderId="0" xfId="0" applyFont="1" applyFill="1" applyAlignment="1" applyProtection="1">
      <alignment horizontal="center" vertical="center" wrapText="1"/>
      <protection locked="0" hidden="1"/>
    </xf>
    <xf numFmtId="0" fontId="67" fillId="2" borderId="0" xfId="0" applyFont="1" applyFill="1" applyAlignment="1" applyProtection="1">
      <alignment horizontal="right" vertical="center" indent="1"/>
      <protection locked="0" hidden="1"/>
    </xf>
    <xf numFmtId="0" fontId="67" fillId="2" borderId="0" xfId="0" applyFont="1" applyFill="1" applyAlignment="1" applyProtection="1">
      <alignment horizontal="left" vertical="center"/>
      <protection locked="0" hidden="1"/>
    </xf>
    <xf numFmtId="43" fontId="83" fillId="2" borderId="48" xfId="0" applyNumberFormat="1" applyFont="1" applyFill="1" applyBorder="1" applyAlignment="1" applyProtection="1">
      <alignment horizontal="center" vertical="center"/>
      <protection hidden="1"/>
    </xf>
    <xf numFmtId="0" fontId="83" fillId="2" borderId="48" xfId="0" applyFont="1" applyFill="1" applyBorder="1" applyAlignment="1" applyProtection="1">
      <alignment horizontal="center" vertical="center"/>
      <protection hidden="1"/>
    </xf>
    <xf numFmtId="0" fontId="78" fillId="2" borderId="28" xfId="0" applyFont="1" applyFill="1" applyBorder="1" applyAlignment="1" applyProtection="1">
      <alignment horizontal="center" vertical="center"/>
      <protection locked="0"/>
    </xf>
    <xf numFmtId="0" fontId="78" fillId="2" borderId="29" xfId="0" applyFont="1" applyFill="1" applyBorder="1" applyAlignment="1" applyProtection="1">
      <alignment horizontal="center" vertical="center"/>
      <protection locked="0"/>
    </xf>
    <xf numFmtId="0" fontId="85" fillId="2" borderId="0" xfId="0" applyFont="1" applyFill="1" applyAlignment="1" applyProtection="1">
      <alignment horizontal="left" vertical="top" wrapText="1"/>
      <protection locked="0"/>
    </xf>
    <xf numFmtId="0" fontId="75" fillId="2" borderId="0" xfId="0" applyFont="1" applyFill="1" applyAlignment="1" applyProtection="1">
      <alignment horizontal="left" vertical="top" wrapText="1"/>
      <protection locked="0"/>
    </xf>
    <xf numFmtId="14" fontId="13" fillId="2" borderId="0" xfId="0" applyNumberFormat="1" applyFont="1" applyFill="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left" vertical="center"/>
      <protection locked="0"/>
    </xf>
    <xf numFmtId="0" fontId="80" fillId="2" borderId="70" xfId="0" applyFont="1" applyFill="1" applyBorder="1" applyAlignment="1" applyProtection="1">
      <alignment horizontal="center" vertical="center"/>
      <protection locked="0"/>
    </xf>
    <xf numFmtId="0" fontId="80" fillId="2" borderId="36" xfId="0" applyFont="1" applyFill="1" applyBorder="1" applyAlignment="1" applyProtection="1">
      <alignment horizontal="center" vertical="center"/>
      <protection locked="0"/>
    </xf>
    <xf numFmtId="1" fontId="80" fillId="2" borderId="47" xfId="0" applyNumberFormat="1" applyFont="1" applyFill="1" applyBorder="1" applyAlignment="1" applyProtection="1">
      <alignment horizontal="center" vertical="center"/>
      <protection locked="0"/>
    </xf>
    <xf numFmtId="1" fontId="80" fillId="2" borderId="48" xfId="0" applyNumberFormat="1" applyFont="1" applyFill="1" applyBorder="1" applyAlignment="1" applyProtection="1">
      <alignment horizontal="center" vertical="center"/>
      <protection locked="0"/>
    </xf>
    <xf numFmtId="1" fontId="80" fillId="2" borderId="49" xfId="0" applyNumberFormat="1" applyFont="1" applyFill="1" applyBorder="1" applyAlignment="1" applyProtection="1">
      <alignment horizontal="center" vertical="center"/>
      <protection locked="0"/>
    </xf>
    <xf numFmtId="167" fontId="80" fillId="2" borderId="36" xfId="0" applyNumberFormat="1" applyFont="1" applyFill="1" applyBorder="1" applyAlignment="1" applyProtection="1">
      <alignment horizontal="center" vertical="center"/>
      <protection locked="0"/>
    </xf>
    <xf numFmtId="1" fontId="78" fillId="2" borderId="17" xfId="0" applyNumberFormat="1" applyFont="1" applyFill="1" applyBorder="1" applyAlignment="1" applyProtection="1">
      <alignment horizontal="center" vertical="center"/>
      <protection locked="0"/>
    </xf>
    <xf numFmtId="0" fontId="83" fillId="2" borderId="20" xfId="0" applyFont="1" applyFill="1" applyBorder="1" applyAlignment="1" applyProtection="1">
      <alignment horizontal="center" vertical="center" wrapText="1"/>
      <protection hidden="1"/>
    </xf>
    <xf numFmtId="0" fontId="83" fillId="2" borderId="8" xfId="0" applyFont="1" applyFill="1" applyBorder="1" applyAlignment="1" applyProtection="1">
      <alignment horizontal="center" vertical="center" wrapText="1"/>
      <protection hidden="1"/>
    </xf>
    <xf numFmtId="0" fontId="83" fillId="2" borderId="46" xfId="0" applyFont="1" applyFill="1" applyBorder="1" applyAlignment="1" applyProtection="1">
      <alignment horizontal="center" vertical="center" wrapText="1"/>
      <protection hidden="1"/>
    </xf>
    <xf numFmtId="0" fontId="83" fillId="2" borderId="7" xfId="0" applyFont="1" applyFill="1" applyBorder="1" applyAlignment="1" applyProtection="1">
      <alignment horizontal="center" vertical="center"/>
      <protection hidden="1"/>
    </xf>
    <xf numFmtId="0" fontId="83" fillId="2" borderId="8" xfId="0" applyFont="1" applyFill="1" applyBorder="1" applyAlignment="1" applyProtection="1">
      <alignment horizontal="center" vertical="center"/>
      <protection hidden="1"/>
    </xf>
    <xf numFmtId="0" fontId="83" fillId="2" borderId="46" xfId="0" applyFont="1" applyFill="1" applyBorder="1" applyAlignment="1" applyProtection="1">
      <alignment horizontal="center" vertical="center"/>
      <protection hidden="1"/>
    </xf>
    <xf numFmtId="0" fontId="83" fillId="2" borderId="21" xfId="0" applyFont="1" applyFill="1" applyBorder="1" applyAlignment="1" applyProtection="1">
      <alignment horizontal="center" vertical="center"/>
      <protection hidden="1"/>
    </xf>
    <xf numFmtId="0" fontId="83" fillId="2" borderId="60" xfId="0" applyFont="1" applyFill="1" applyBorder="1" applyAlignment="1" applyProtection="1">
      <alignment horizontal="center" vertical="center"/>
      <protection hidden="1"/>
    </xf>
    <xf numFmtId="0" fontId="83" fillId="2" borderId="64" xfId="0" applyFont="1" applyFill="1" applyBorder="1" applyAlignment="1" applyProtection="1">
      <alignment horizontal="center" vertical="center"/>
      <protection hidden="1"/>
    </xf>
    <xf numFmtId="0" fontId="83" fillId="2" borderId="65" xfId="0" applyFont="1" applyFill="1" applyBorder="1" applyAlignment="1" applyProtection="1">
      <alignment horizontal="center" vertical="center"/>
      <protection hidden="1"/>
    </xf>
    <xf numFmtId="0" fontId="80" fillId="2" borderId="7" xfId="0" applyFont="1" applyFill="1" applyBorder="1" applyAlignment="1" applyProtection="1">
      <alignment horizontal="center" vertical="center" wrapText="1"/>
      <protection hidden="1"/>
    </xf>
    <xf numFmtId="0" fontId="80" fillId="2" borderId="8" xfId="0" applyFont="1" applyFill="1" applyBorder="1" applyAlignment="1" applyProtection="1">
      <alignment horizontal="center" vertical="center" wrapText="1"/>
      <protection hidden="1"/>
    </xf>
    <xf numFmtId="0" fontId="80" fillId="2" borderId="46" xfId="0" applyFont="1" applyFill="1" applyBorder="1" applyAlignment="1" applyProtection="1">
      <alignment horizontal="center" vertical="center" wrapText="1"/>
      <protection hidden="1"/>
    </xf>
    <xf numFmtId="0" fontId="80" fillId="2" borderId="21" xfId="0" applyFont="1" applyFill="1" applyBorder="1" applyAlignment="1" applyProtection="1">
      <alignment horizontal="center" vertical="center" wrapText="1"/>
      <protection hidden="1"/>
    </xf>
    <xf numFmtId="0" fontId="76" fillId="2" borderId="71" xfId="0" applyFont="1" applyFill="1" applyBorder="1" applyAlignment="1" applyProtection="1">
      <alignment horizontal="center" vertical="center" wrapText="1"/>
      <protection locked="0"/>
    </xf>
    <xf numFmtId="0" fontId="76" fillId="2" borderId="35" xfId="0" applyFont="1" applyFill="1" applyBorder="1" applyAlignment="1" applyProtection="1">
      <alignment horizontal="center" vertical="center" wrapText="1"/>
      <protection locked="0"/>
    </xf>
    <xf numFmtId="0" fontId="80" fillId="2" borderId="50" xfId="0" applyFont="1" applyFill="1" applyBorder="1" applyAlignment="1" applyProtection="1">
      <alignment horizontal="center" vertical="center" wrapText="1"/>
      <protection hidden="1"/>
    </xf>
    <xf numFmtId="0" fontId="80" fillId="2" borderId="17" xfId="0" applyFont="1" applyFill="1" applyBorder="1" applyAlignment="1" applyProtection="1">
      <alignment horizontal="center" vertical="center" wrapText="1"/>
      <protection hidden="1"/>
    </xf>
    <xf numFmtId="0" fontId="80" fillId="2" borderId="51" xfId="0" applyFont="1" applyFill="1" applyBorder="1" applyAlignment="1" applyProtection="1">
      <alignment horizontal="center" vertical="center" wrapText="1"/>
      <protection hidden="1"/>
    </xf>
    <xf numFmtId="0" fontId="80" fillId="2" borderId="18" xfId="0" applyFont="1" applyFill="1" applyBorder="1" applyAlignment="1" applyProtection="1">
      <alignment horizontal="center" vertical="center" wrapText="1"/>
      <protection hidden="1"/>
    </xf>
    <xf numFmtId="0" fontId="86" fillId="2" borderId="16" xfId="0" applyFont="1" applyFill="1" applyBorder="1" applyAlignment="1" applyProtection="1">
      <alignment horizontal="center"/>
      <protection hidden="1"/>
    </xf>
    <xf numFmtId="0" fontId="86" fillId="2" borderId="17" xfId="0" applyFont="1" applyFill="1" applyBorder="1" applyAlignment="1" applyProtection="1">
      <alignment horizontal="center"/>
      <protection hidden="1"/>
    </xf>
    <xf numFmtId="0" fontId="86" fillId="2" borderId="18" xfId="0" applyFont="1" applyFill="1" applyBorder="1" applyAlignment="1" applyProtection="1">
      <alignment horizontal="center"/>
      <protection hidden="1"/>
    </xf>
    <xf numFmtId="0" fontId="78" fillId="2" borderId="50" xfId="0" applyFont="1" applyFill="1" applyBorder="1" applyAlignment="1" applyProtection="1">
      <alignment horizontal="center" vertical="center"/>
      <protection locked="0"/>
    </xf>
    <xf numFmtId="0" fontId="78" fillId="2" borderId="17" xfId="0" applyFont="1" applyFill="1" applyBorder="1" applyAlignment="1" applyProtection="1">
      <alignment horizontal="center" vertical="center"/>
      <protection locked="0"/>
    </xf>
    <xf numFmtId="0" fontId="85" fillId="2" borderId="48" xfId="0" applyFont="1" applyFill="1" applyBorder="1" applyAlignment="1" applyProtection="1">
      <alignment horizontal="left" vertical="top" wrapText="1"/>
      <protection locked="0"/>
    </xf>
    <xf numFmtId="14" fontId="80" fillId="2" borderId="35" xfId="0" applyNumberFormat="1" applyFont="1" applyFill="1" applyBorder="1" applyAlignment="1" applyProtection="1">
      <alignment horizontal="center" vertical="center"/>
      <protection locked="0"/>
    </xf>
    <xf numFmtId="0" fontId="80" fillId="2" borderId="74" xfId="0" applyFont="1" applyFill="1" applyBorder="1" applyAlignment="1" applyProtection="1">
      <alignment horizontal="center" vertical="center"/>
      <protection locked="0"/>
    </xf>
    <xf numFmtId="0" fontId="80" fillId="2" borderId="75" xfId="0" applyFont="1" applyFill="1" applyBorder="1" applyAlignment="1" applyProtection="1">
      <alignment horizontal="center" vertical="center"/>
      <protection locked="0"/>
    </xf>
    <xf numFmtId="1" fontId="80" fillId="2" borderId="58" xfId="0" applyNumberFormat="1" applyFont="1" applyFill="1" applyBorder="1" applyAlignment="1" applyProtection="1">
      <alignment horizontal="right" vertical="center"/>
      <protection locked="0"/>
    </xf>
    <xf numFmtId="1" fontId="80" fillId="2" borderId="29" xfId="0" applyNumberFormat="1" applyFont="1" applyFill="1" applyBorder="1" applyAlignment="1" applyProtection="1">
      <alignment horizontal="right" vertical="center"/>
      <protection locked="0"/>
    </xf>
    <xf numFmtId="1" fontId="80" fillId="2" borderId="58" xfId="0" applyNumberFormat="1" applyFont="1" applyFill="1" applyBorder="1" applyAlignment="1" applyProtection="1">
      <alignment horizontal="center" vertical="center"/>
      <protection locked="0"/>
    </xf>
    <xf numFmtId="1" fontId="80" fillId="2" borderId="29" xfId="0" applyNumberFormat="1" applyFont="1" applyFill="1" applyBorder="1" applyAlignment="1" applyProtection="1">
      <alignment horizontal="center" vertical="center"/>
      <protection locked="0"/>
    </xf>
    <xf numFmtId="1" fontId="80" fillId="2" borderId="76" xfId="0" applyNumberFormat="1" applyFont="1" applyFill="1" applyBorder="1" applyAlignment="1" applyProtection="1">
      <alignment horizontal="center" vertical="center"/>
      <protection locked="0"/>
    </xf>
    <xf numFmtId="167" fontId="80" fillId="2" borderId="75" xfId="0" applyNumberFormat="1" applyFont="1" applyFill="1" applyBorder="1" applyAlignment="1" applyProtection="1">
      <alignment horizontal="center" vertical="center"/>
      <protection locked="0"/>
    </xf>
    <xf numFmtId="1" fontId="80" fillId="2" borderId="58" xfId="0" applyNumberFormat="1" applyFont="1" applyFill="1" applyBorder="1" applyAlignment="1" applyProtection="1">
      <alignment horizontal="left" vertical="center" indent="1"/>
      <protection locked="0"/>
    </xf>
    <xf numFmtId="1" fontId="80" fillId="2" borderId="29" xfId="0" applyNumberFormat="1" applyFont="1" applyFill="1" applyBorder="1" applyAlignment="1" applyProtection="1">
      <alignment horizontal="left" vertical="center" indent="1"/>
      <protection locked="0"/>
    </xf>
    <xf numFmtId="1" fontId="80" fillId="2" borderId="30" xfId="0" applyNumberFormat="1" applyFont="1" applyFill="1" applyBorder="1" applyAlignment="1" applyProtection="1">
      <alignment horizontal="left" vertical="center" indent="1"/>
      <protection locked="0"/>
    </xf>
    <xf numFmtId="0" fontId="75" fillId="2" borderId="47" xfId="0" applyFont="1" applyFill="1" applyBorder="1" applyAlignment="1" applyProtection="1">
      <alignment horizontal="left" vertical="center" wrapText="1"/>
      <protection hidden="1"/>
    </xf>
    <xf numFmtId="0" fontId="75" fillId="2" borderId="48" xfId="0" applyFont="1" applyFill="1" applyBorder="1" applyAlignment="1" applyProtection="1">
      <alignment horizontal="left" vertical="center" wrapText="1"/>
      <protection hidden="1"/>
    </xf>
    <xf numFmtId="0" fontId="75" fillId="2" borderId="49" xfId="0" applyFont="1" applyFill="1" applyBorder="1" applyAlignment="1" applyProtection="1">
      <alignment horizontal="left" vertical="center" wrapText="1"/>
      <protection hidden="1"/>
    </xf>
    <xf numFmtId="0" fontId="75" fillId="2" borderId="53" xfId="0" applyFont="1" applyFill="1" applyBorder="1" applyAlignment="1" applyProtection="1">
      <alignment horizontal="left" vertical="center" wrapText="1"/>
      <protection hidden="1"/>
    </xf>
    <xf numFmtId="0" fontId="75" fillId="2" borderId="54" xfId="0" applyFont="1" applyFill="1" applyBorder="1" applyAlignment="1" applyProtection="1">
      <alignment horizontal="left" vertical="center" wrapText="1"/>
      <protection hidden="1"/>
    </xf>
    <xf numFmtId="43" fontId="76" fillId="2" borderId="50" xfId="1" applyFont="1" applyFill="1" applyBorder="1" applyAlignment="1" applyProtection="1">
      <alignment vertical="center"/>
      <protection hidden="1"/>
    </xf>
    <xf numFmtId="2" fontId="92" fillId="18" borderId="28" xfId="0" applyNumberFormat="1" applyFont="1" applyFill="1" applyBorder="1" applyAlignment="1" applyProtection="1">
      <alignment horizontal="center" vertical="center" wrapText="1"/>
      <protection locked="0"/>
    </xf>
    <xf numFmtId="2" fontId="92" fillId="18" borderId="30" xfId="0" applyNumberFormat="1" applyFont="1" applyFill="1" applyBorder="1" applyAlignment="1" applyProtection="1">
      <alignment horizontal="center" vertical="center" wrapText="1"/>
      <protection locked="0"/>
    </xf>
  </cellXfs>
  <cellStyles count="4">
    <cellStyle name="Comma" xfId="1" builtinId="3"/>
    <cellStyle name="Hyperlink" xfId="3" builtinId="8"/>
    <cellStyle name="Normal" xfId="0" builtinId="0"/>
    <cellStyle name="Percent" xfId="2" builtinId="5"/>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rthikdisha.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rthikdisha.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rthikdisha.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47625</xdr:rowOff>
    </xdr:from>
    <xdr:to>
      <xdr:col>1</xdr:col>
      <xdr:colOff>2164638</xdr:colOff>
      <xdr:row>5</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C2F1B9A5-16AE-4FF1-9B7E-378524088B26}"/>
            </a:ext>
          </a:extLst>
        </xdr:cNvPr>
        <xdr:cNvPicPr>
          <a:picLocks noChangeAspect="1"/>
        </xdr:cNvPicPr>
      </xdr:nvPicPr>
      <xdr:blipFill>
        <a:blip xmlns:r="http://schemas.openxmlformats.org/officeDocument/2006/relationships" r:embed="rId2"/>
        <a:stretch>
          <a:fillRect/>
        </a:stretch>
      </xdr:blipFill>
      <xdr:spPr>
        <a:xfrm>
          <a:off x="247650" y="76200"/>
          <a:ext cx="1974138" cy="8001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xdr:col>
      <xdr:colOff>257175</xdr:colOff>
      <xdr:row>86</xdr:row>
      <xdr:rowOff>219074</xdr:rowOff>
    </xdr:from>
    <xdr:to>
      <xdr:col>1</xdr:col>
      <xdr:colOff>1819273</xdr:colOff>
      <xdr:row>90</xdr:row>
      <xdr:rowOff>19049</xdr:rowOff>
    </xdr:to>
    <xdr:pic>
      <xdr:nvPicPr>
        <xdr:cNvPr id="4" name="Picture 3">
          <a:hlinkClick xmlns:r="http://schemas.openxmlformats.org/officeDocument/2006/relationships" r:id="rId1"/>
          <a:extLst>
            <a:ext uri="{FF2B5EF4-FFF2-40B4-BE49-F238E27FC236}">
              <a16:creationId xmlns:a16="http://schemas.microsoft.com/office/drawing/2014/main" id="{C221E7B9-D977-424F-BD8C-F27B51CDF0BC}"/>
            </a:ext>
          </a:extLst>
        </xdr:cNvPr>
        <xdr:cNvPicPr>
          <a:picLocks noChangeAspect="1"/>
        </xdr:cNvPicPr>
      </xdr:nvPicPr>
      <xdr:blipFill>
        <a:blip xmlns:r="http://schemas.openxmlformats.org/officeDocument/2006/relationships" r:embed="rId2"/>
        <a:stretch>
          <a:fillRect/>
        </a:stretch>
      </xdr:blipFill>
      <xdr:spPr>
        <a:xfrm>
          <a:off x="314325" y="18116549"/>
          <a:ext cx="1562098" cy="6762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114300</xdr:rowOff>
    </xdr:from>
    <xdr:to>
      <xdr:col>7</xdr:col>
      <xdr:colOff>161923</xdr:colOff>
      <xdr:row>3</xdr:row>
      <xdr:rowOff>175904</xdr:rowOff>
    </xdr:to>
    <xdr:pic>
      <xdr:nvPicPr>
        <xdr:cNvPr id="5" name="Picture 4">
          <a:hlinkClick xmlns:r="http://schemas.openxmlformats.org/officeDocument/2006/relationships" r:id="rId1"/>
          <a:extLst>
            <a:ext uri="{FF2B5EF4-FFF2-40B4-BE49-F238E27FC236}">
              <a16:creationId xmlns:a16="http://schemas.microsoft.com/office/drawing/2014/main" id="{8EB14EE5-6C78-4B8F-93FC-F582CEAAB27A}"/>
            </a:ext>
          </a:extLst>
        </xdr:cNvPr>
        <xdr:cNvPicPr>
          <a:picLocks noChangeAspect="1"/>
        </xdr:cNvPicPr>
      </xdr:nvPicPr>
      <xdr:blipFill>
        <a:blip xmlns:r="http://schemas.openxmlformats.org/officeDocument/2006/relationships" r:embed="rId2"/>
        <a:stretch>
          <a:fillRect/>
        </a:stretch>
      </xdr:blipFill>
      <xdr:spPr>
        <a:xfrm>
          <a:off x="180975" y="114300"/>
          <a:ext cx="1562098" cy="63310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123825</xdr:rowOff>
    </xdr:from>
    <xdr:to>
      <xdr:col>7</xdr:col>
      <xdr:colOff>180973</xdr:colOff>
      <xdr:row>3</xdr:row>
      <xdr:rowOff>185429</xdr:rowOff>
    </xdr:to>
    <xdr:pic>
      <xdr:nvPicPr>
        <xdr:cNvPr id="4" name="Picture 3">
          <a:hlinkClick xmlns:r="http://schemas.openxmlformats.org/officeDocument/2006/relationships" r:id="rId1"/>
          <a:extLst>
            <a:ext uri="{FF2B5EF4-FFF2-40B4-BE49-F238E27FC236}">
              <a16:creationId xmlns:a16="http://schemas.microsoft.com/office/drawing/2014/main" id="{BB2AB163-0F13-4514-829F-130C11A78682}"/>
            </a:ext>
          </a:extLst>
        </xdr:cNvPr>
        <xdr:cNvPicPr>
          <a:picLocks noChangeAspect="1"/>
        </xdr:cNvPicPr>
      </xdr:nvPicPr>
      <xdr:blipFill>
        <a:blip xmlns:r="http://schemas.openxmlformats.org/officeDocument/2006/relationships" r:embed="rId2"/>
        <a:stretch>
          <a:fillRect/>
        </a:stretch>
      </xdr:blipFill>
      <xdr:spPr>
        <a:xfrm>
          <a:off x="200025" y="123825"/>
          <a:ext cx="1562098" cy="633104"/>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ncome%20Tax%20Calculator-ArthikDisha\IT%20Calculator%20FY%202023-24\Income-Tax-Calculator-F.Y-2023-24-A.Y-2024-25-ArthikDisha%20-Updated%20-%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Tax Calc. F.Y 2023-24"/>
      <sheetName val="Form No. 16"/>
    </sheetNames>
    <sheetDataSet>
      <sheetData sheetId="0">
        <row r="38">
          <cell r="D38">
            <v>0</v>
          </cell>
        </row>
        <row r="43">
          <cell r="C43">
            <v>0</v>
          </cell>
        </row>
        <row r="44">
          <cell r="E44">
            <v>0</v>
          </cell>
        </row>
        <row r="76">
          <cell r="E76">
            <v>0</v>
          </cell>
        </row>
        <row r="80">
          <cell r="E80">
            <v>16640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Q185"/>
  <sheetViews>
    <sheetView showGridLines="0" tabSelected="1" zoomScaleNormal="100" workbookViewId="0">
      <selection activeCell="E10" sqref="E10"/>
    </sheetView>
  </sheetViews>
  <sheetFormatPr defaultColWidth="7.85546875" defaultRowHeight="15"/>
  <cols>
    <col min="1" max="1" width="0.85546875" style="1" customWidth="1"/>
    <col min="2" max="2" width="63.85546875" style="1" customWidth="1"/>
    <col min="3" max="3" width="14.7109375" customWidth="1"/>
    <col min="4" max="4" width="14.42578125" customWidth="1"/>
    <col min="5" max="5" width="20.85546875" customWidth="1"/>
    <col min="6" max="6" width="3" style="1" hidden="1" customWidth="1"/>
    <col min="7" max="7" width="10.28515625" style="2" customWidth="1"/>
    <col min="8" max="8" width="15" style="2" customWidth="1"/>
    <col min="9" max="144" width="10.28515625" style="2" hidden="1" customWidth="1"/>
    <col min="145" max="145" width="4.28515625" style="2" hidden="1" customWidth="1"/>
    <col min="146" max="146" width="10.28515625" style="2" hidden="1" customWidth="1"/>
    <col min="147" max="147" width="10.28515625" style="3" hidden="1" customWidth="1"/>
    <col min="148" max="148" width="16.140625" style="3" hidden="1" customWidth="1"/>
    <col min="149" max="149" width="16" style="3" hidden="1" customWidth="1"/>
    <col min="150" max="153" width="10.28515625" style="3" hidden="1" customWidth="1"/>
    <col min="154" max="154" width="15.85546875" style="3" hidden="1" customWidth="1"/>
    <col min="155" max="156" width="10.28515625" style="3" hidden="1" customWidth="1"/>
    <col min="157" max="157" width="13" style="3" hidden="1" customWidth="1"/>
    <col min="158" max="162" width="10.28515625" style="2" hidden="1" customWidth="1"/>
    <col min="163" max="163" width="29.85546875" style="4" hidden="1" customWidth="1"/>
    <col min="164" max="164" width="11" style="4" hidden="1" customWidth="1"/>
    <col min="165" max="165" width="12.42578125" style="4" hidden="1" customWidth="1"/>
    <col min="166" max="166" width="16.28515625" style="4" hidden="1" customWidth="1"/>
    <col min="167" max="167" width="15" style="4" hidden="1" customWidth="1"/>
    <col min="168" max="169" width="10.28515625" style="4" hidden="1" customWidth="1"/>
    <col min="170" max="201" width="10.28515625" style="3" hidden="1" customWidth="1"/>
    <col min="202" max="214" width="7.85546875" style="3" hidden="1" customWidth="1"/>
    <col min="215" max="215" width="10.7109375" style="3" hidden="1" customWidth="1"/>
    <col min="216" max="224" width="7.85546875" style="3" hidden="1" customWidth="1"/>
    <col min="225" max="225" width="3" style="3" customWidth="1"/>
    <col min="226" max="226" width="7.85546875" style="2"/>
    <col min="227" max="228" width="1.140625" style="2" customWidth="1"/>
    <col min="229" max="229" width="7.85546875" style="2"/>
    <col min="230" max="230" width="2.7109375" style="2" customWidth="1"/>
    <col min="231" max="231" width="2.85546875" style="2" customWidth="1"/>
    <col min="232" max="232" width="3" style="2" customWidth="1"/>
    <col min="233" max="256" width="7.85546875" style="2"/>
    <col min="257" max="257" width="0.85546875" style="2" customWidth="1"/>
    <col min="258" max="258" width="64.85546875" style="2" customWidth="1"/>
    <col min="259" max="259" width="14.7109375" style="2" customWidth="1"/>
    <col min="260" max="260" width="14.42578125" style="2" customWidth="1"/>
    <col min="261" max="261" width="18.7109375" style="2" customWidth="1"/>
    <col min="262" max="262" width="0.85546875" style="2" customWidth="1"/>
    <col min="263" max="263" width="10.28515625" style="2" customWidth="1"/>
    <col min="264" max="264" width="15" style="2" customWidth="1"/>
    <col min="265" max="480" width="0" style="2" hidden="1" customWidth="1"/>
    <col min="481" max="481" width="3" style="2" customWidth="1"/>
    <col min="482" max="482" width="7.85546875" style="2"/>
    <col min="483" max="484" width="1.140625" style="2" customWidth="1"/>
    <col min="485" max="485" width="7.85546875" style="2"/>
    <col min="486" max="486" width="2.7109375" style="2" customWidth="1"/>
    <col min="487" max="487" width="2.85546875" style="2" customWidth="1"/>
    <col min="488" max="488" width="3" style="2" customWidth="1"/>
    <col min="489" max="512" width="7.85546875" style="2"/>
    <col min="513" max="513" width="0.85546875" style="2" customWidth="1"/>
    <col min="514" max="514" width="64.85546875" style="2" customWidth="1"/>
    <col min="515" max="515" width="14.7109375" style="2" customWidth="1"/>
    <col min="516" max="516" width="14.42578125" style="2" customWidth="1"/>
    <col min="517" max="517" width="18.7109375" style="2" customWidth="1"/>
    <col min="518" max="518" width="0.85546875" style="2" customWidth="1"/>
    <col min="519" max="519" width="10.28515625" style="2" customWidth="1"/>
    <col min="520" max="520" width="15" style="2" customWidth="1"/>
    <col min="521" max="736" width="0" style="2" hidden="1" customWidth="1"/>
    <col min="737" max="737" width="3" style="2" customWidth="1"/>
    <col min="738" max="738" width="7.85546875" style="2"/>
    <col min="739" max="740" width="1.140625" style="2" customWidth="1"/>
    <col min="741" max="741" width="7.85546875" style="2"/>
    <col min="742" max="742" width="2.7109375" style="2" customWidth="1"/>
    <col min="743" max="743" width="2.85546875" style="2" customWidth="1"/>
    <col min="744" max="744" width="3" style="2" customWidth="1"/>
    <col min="745" max="768" width="7.85546875" style="2"/>
    <col min="769" max="769" width="0.85546875" style="2" customWidth="1"/>
    <col min="770" max="770" width="64.85546875" style="2" customWidth="1"/>
    <col min="771" max="771" width="14.7109375" style="2" customWidth="1"/>
    <col min="772" max="772" width="14.42578125" style="2" customWidth="1"/>
    <col min="773" max="773" width="18.7109375" style="2" customWidth="1"/>
    <col min="774" max="774" width="0.85546875" style="2" customWidth="1"/>
    <col min="775" max="775" width="10.28515625" style="2" customWidth="1"/>
    <col min="776" max="776" width="15" style="2" customWidth="1"/>
    <col min="777" max="992" width="0" style="2" hidden="1" customWidth="1"/>
    <col min="993" max="993" width="3" style="2" customWidth="1"/>
    <col min="994" max="994" width="7.85546875" style="2"/>
    <col min="995" max="996" width="1.140625" style="2" customWidth="1"/>
    <col min="997" max="997" width="7.85546875" style="2"/>
    <col min="998" max="998" width="2.7109375" style="2" customWidth="1"/>
    <col min="999" max="999" width="2.85546875" style="2" customWidth="1"/>
    <col min="1000" max="1000" width="3" style="2" customWidth="1"/>
    <col min="1001" max="1024" width="7.85546875" style="2"/>
    <col min="1025" max="1025" width="0.85546875" style="2" customWidth="1"/>
    <col min="1026" max="1026" width="64.85546875" style="2" customWidth="1"/>
    <col min="1027" max="1027" width="14.7109375" style="2" customWidth="1"/>
    <col min="1028" max="1028" width="14.42578125" style="2" customWidth="1"/>
    <col min="1029" max="1029" width="18.7109375" style="2" customWidth="1"/>
    <col min="1030" max="1030" width="0.85546875" style="2" customWidth="1"/>
    <col min="1031" max="1031" width="10.28515625" style="2" customWidth="1"/>
    <col min="1032" max="1032" width="15" style="2" customWidth="1"/>
    <col min="1033" max="1248" width="0" style="2" hidden="1" customWidth="1"/>
    <col min="1249" max="1249" width="3" style="2" customWidth="1"/>
    <col min="1250" max="1250" width="7.85546875" style="2"/>
    <col min="1251" max="1252" width="1.140625" style="2" customWidth="1"/>
    <col min="1253" max="1253" width="7.85546875" style="2"/>
    <col min="1254" max="1254" width="2.7109375" style="2" customWidth="1"/>
    <col min="1255" max="1255" width="2.85546875" style="2" customWidth="1"/>
    <col min="1256" max="1256" width="3" style="2" customWidth="1"/>
    <col min="1257" max="1280" width="7.85546875" style="2"/>
    <col min="1281" max="1281" width="0.85546875" style="2" customWidth="1"/>
    <col min="1282" max="1282" width="64.85546875" style="2" customWidth="1"/>
    <col min="1283" max="1283" width="14.7109375" style="2" customWidth="1"/>
    <col min="1284" max="1284" width="14.42578125" style="2" customWidth="1"/>
    <col min="1285" max="1285" width="18.7109375" style="2" customWidth="1"/>
    <col min="1286" max="1286" width="0.85546875" style="2" customWidth="1"/>
    <col min="1287" max="1287" width="10.28515625" style="2" customWidth="1"/>
    <col min="1288" max="1288" width="15" style="2" customWidth="1"/>
    <col min="1289" max="1504" width="0" style="2" hidden="1" customWidth="1"/>
    <col min="1505" max="1505" width="3" style="2" customWidth="1"/>
    <col min="1506" max="1506" width="7.85546875" style="2"/>
    <col min="1507" max="1508" width="1.140625" style="2" customWidth="1"/>
    <col min="1509" max="1509" width="7.85546875" style="2"/>
    <col min="1510" max="1510" width="2.7109375" style="2" customWidth="1"/>
    <col min="1511" max="1511" width="2.85546875" style="2" customWidth="1"/>
    <col min="1512" max="1512" width="3" style="2" customWidth="1"/>
    <col min="1513" max="1536" width="7.85546875" style="2"/>
    <col min="1537" max="1537" width="0.85546875" style="2" customWidth="1"/>
    <col min="1538" max="1538" width="64.85546875" style="2" customWidth="1"/>
    <col min="1539" max="1539" width="14.7109375" style="2" customWidth="1"/>
    <col min="1540" max="1540" width="14.42578125" style="2" customWidth="1"/>
    <col min="1541" max="1541" width="18.7109375" style="2" customWidth="1"/>
    <col min="1542" max="1542" width="0.85546875" style="2" customWidth="1"/>
    <col min="1543" max="1543" width="10.28515625" style="2" customWidth="1"/>
    <col min="1544" max="1544" width="15" style="2" customWidth="1"/>
    <col min="1545" max="1760" width="0" style="2" hidden="1" customWidth="1"/>
    <col min="1761" max="1761" width="3" style="2" customWidth="1"/>
    <col min="1762" max="1762" width="7.85546875" style="2"/>
    <col min="1763" max="1764" width="1.140625" style="2" customWidth="1"/>
    <col min="1765" max="1765" width="7.85546875" style="2"/>
    <col min="1766" max="1766" width="2.7109375" style="2" customWidth="1"/>
    <col min="1767" max="1767" width="2.85546875" style="2" customWidth="1"/>
    <col min="1768" max="1768" width="3" style="2" customWidth="1"/>
    <col min="1769" max="1792" width="7.85546875" style="2"/>
    <col min="1793" max="1793" width="0.85546875" style="2" customWidth="1"/>
    <col min="1794" max="1794" width="64.85546875" style="2" customWidth="1"/>
    <col min="1795" max="1795" width="14.7109375" style="2" customWidth="1"/>
    <col min="1796" max="1796" width="14.42578125" style="2" customWidth="1"/>
    <col min="1797" max="1797" width="18.7109375" style="2" customWidth="1"/>
    <col min="1798" max="1798" width="0.85546875" style="2" customWidth="1"/>
    <col min="1799" max="1799" width="10.28515625" style="2" customWidth="1"/>
    <col min="1800" max="1800" width="15" style="2" customWidth="1"/>
    <col min="1801" max="2016" width="0" style="2" hidden="1" customWidth="1"/>
    <col min="2017" max="2017" width="3" style="2" customWidth="1"/>
    <col min="2018" max="2018" width="7.85546875" style="2"/>
    <col min="2019" max="2020" width="1.140625" style="2" customWidth="1"/>
    <col min="2021" max="2021" width="7.85546875" style="2"/>
    <col min="2022" max="2022" width="2.7109375" style="2" customWidth="1"/>
    <col min="2023" max="2023" width="2.85546875" style="2" customWidth="1"/>
    <col min="2024" max="2024" width="3" style="2" customWidth="1"/>
    <col min="2025" max="2048" width="7.85546875" style="2"/>
    <col min="2049" max="2049" width="0.85546875" style="2" customWidth="1"/>
    <col min="2050" max="2050" width="64.85546875" style="2" customWidth="1"/>
    <col min="2051" max="2051" width="14.7109375" style="2" customWidth="1"/>
    <col min="2052" max="2052" width="14.42578125" style="2" customWidth="1"/>
    <col min="2053" max="2053" width="18.7109375" style="2" customWidth="1"/>
    <col min="2054" max="2054" width="0.85546875" style="2" customWidth="1"/>
    <col min="2055" max="2055" width="10.28515625" style="2" customWidth="1"/>
    <col min="2056" max="2056" width="15" style="2" customWidth="1"/>
    <col min="2057" max="2272" width="0" style="2" hidden="1" customWidth="1"/>
    <col min="2273" max="2273" width="3" style="2" customWidth="1"/>
    <col min="2274" max="2274" width="7.85546875" style="2"/>
    <col min="2275" max="2276" width="1.140625" style="2" customWidth="1"/>
    <col min="2277" max="2277" width="7.85546875" style="2"/>
    <col min="2278" max="2278" width="2.7109375" style="2" customWidth="1"/>
    <col min="2279" max="2279" width="2.85546875" style="2" customWidth="1"/>
    <col min="2280" max="2280" width="3" style="2" customWidth="1"/>
    <col min="2281" max="2304" width="7.85546875" style="2"/>
    <col min="2305" max="2305" width="0.85546875" style="2" customWidth="1"/>
    <col min="2306" max="2306" width="64.85546875" style="2" customWidth="1"/>
    <col min="2307" max="2307" width="14.7109375" style="2" customWidth="1"/>
    <col min="2308" max="2308" width="14.42578125" style="2" customWidth="1"/>
    <col min="2309" max="2309" width="18.7109375" style="2" customWidth="1"/>
    <col min="2310" max="2310" width="0.85546875" style="2" customWidth="1"/>
    <col min="2311" max="2311" width="10.28515625" style="2" customWidth="1"/>
    <col min="2312" max="2312" width="15" style="2" customWidth="1"/>
    <col min="2313" max="2528" width="0" style="2" hidden="1" customWidth="1"/>
    <col min="2529" max="2529" width="3" style="2" customWidth="1"/>
    <col min="2530" max="2530" width="7.85546875" style="2"/>
    <col min="2531" max="2532" width="1.140625" style="2" customWidth="1"/>
    <col min="2533" max="2533" width="7.85546875" style="2"/>
    <col min="2534" max="2534" width="2.7109375" style="2" customWidth="1"/>
    <col min="2535" max="2535" width="2.85546875" style="2" customWidth="1"/>
    <col min="2536" max="2536" width="3" style="2" customWidth="1"/>
    <col min="2537" max="2560" width="7.85546875" style="2"/>
    <col min="2561" max="2561" width="0.85546875" style="2" customWidth="1"/>
    <col min="2562" max="2562" width="64.85546875" style="2" customWidth="1"/>
    <col min="2563" max="2563" width="14.7109375" style="2" customWidth="1"/>
    <col min="2564" max="2564" width="14.42578125" style="2" customWidth="1"/>
    <col min="2565" max="2565" width="18.7109375" style="2" customWidth="1"/>
    <col min="2566" max="2566" width="0.85546875" style="2" customWidth="1"/>
    <col min="2567" max="2567" width="10.28515625" style="2" customWidth="1"/>
    <col min="2568" max="2568" width="15" style="2" customWidth="1"/>
    <col min="2569" max="2784" width="0" style="2" hidden="1" customWidth="1"/>
    <col min="2785" max="2785" width="3" style="2" customWidth="1"/>
    <col min="2786" max="2786" width="7.85546875" style="2"/>
    <col min="2787" max="2788" width="1.140625" style="2" customWidth="1"/>
    <col min="2789" max="2789" width="7.85546875" style="2"/>
    <col min="2790" max="2790" width="2.7109375" style="2" customWidth="1"/>
    <col min="2791" max="2791" width="2.85546875" style="2" customWidth="1"/>
    <col min="2792" max="2792" width="3" style="2" customWidth="1"/>
    <col min="2793" max="2816" width="7.85546875" style="2"/>
    <col min="2817" max="2817" width="0.85546875" style="2" customWidth="1"/>
    <col min="2818" max="2818" width="64.85546875" style="2" customWidth="1"/>
    <col min="2819" max="2819" width="14.7109375" style="2" customWidth="1"/>
    <col min="2820" max="2820" width="14.42578125" style="2" customWidth="1"/>
    <col min="2821" max="2821" width="18.7109375" style="2" customWidth="1"/>
    <col min="2822" max="2822" width="0.85546875" style="2" customWidth="1"/>
    <col min="2823" max="2823" width="10.28515625" style="2" customWidth="1"/>
    <col min="2824" max="2824" width="15" style="2" customWidth="1"/>
    <col min="2825" max="3040" width="0" style="2" hidden="1" customWidth="1"/>
    <col min="3041" max="3041" width="3" style="2" customWidth="1"/>
    <col min="3042" max="3042" width="7.85546875" style="2"/>
    <col min="3043" max="3044" width="1.140625" style="2" customWidth="1"/>
    <col min="3045" max="3045" width="7.85546875" style="2"/>
    <col min="3046" max="3046" width="2.7109375" style="2" customWidth="1"/>
    <col min="3047" max="3047" width="2.85546875" style="2" customWidth="1"/>
    <col min="3048" max="3048" width="3" style="2" customWidth="1"/>
    <col min="3049" max="3072" width="7.85546875" style="2"/>
    <col min="3073" max="3073" width="0.85546875" style="2" customWidth="1"/>
    <col min="3074" max="3074" width="64.85546875" style="2" customWidth="1"/>
    <col min="3075" max="3075" width="14.7109375" style="2" customWidth="1"/>
    <col min="3076" max="3076" width="14.42578125" style="2" customWidth="1"/>
    <col min="3077" max="3077" width="18.7109375" style="2" customWidth="1"/>
    <col min="3078" max="3078" width="0.85546875" style="2" customWidth="1"/>
    <col min="3079" max="3079" width="10.28515625" style="2" customWidth="1"/>
    <col min="3080" max="3080" width="15" style="2" customWidth="1"/>
    <col min="3081" max="3296" width="0" style="2" hidden="1" customWidth="1"/>
    <col min="3297" max="3297" width="3" style="2" customWidth="1"/>
    <col min="3298" max="3298" width="7.85546875" style="2"/>
    <col min="3299" max="3300" width="1.140625" style="2" customWidth="1"/>
    <col min="3301" max="3301" width="7.85546875" style="2"/>
    <col min="3302" max="3302" width="2.7109375" style="2" customWidth="1"/>
    <col min="3303" max="3303" width="2.85546875" style="2" customWidth="1"/>
    <col min="3304" max="3304" width="3" style="2" customWidth="1"/>
    <col min="3305" max="3328" width="7.85546875" style="2"/>
    <col min="3329" max="3329" width="0.85546875" style="2" customWidth="1"/>
    <col min="3330" max="3330" width="64.85546875" style="2" customWidth="1"/>
    <col min="3331" max="3331" width="14.7109375" style="2" customWidth="1"/>
    <col min="3332" max="3332" width="14.42578125" style="2" customWidth="1"/>
    <col min="3333" max="3333" width="18.7109375" style="2" customWidth="1"/>
    <col min="3334" max="3334" width="0.85546875" style="2" customWidth="1"/>
    <col min="3335" max="3335" width="10.28515625" style="2" customWidth="1"/>
    <col min="3336" max="3336" width="15" style="2" customWidth="1"/>
    <col min="3337" max="3552" width="0" style="2" hidden="1" customWidth="1"/>
    <col min="3553" max="3553" width="3" style="2" customWidth="1"/>
    <col min="3554" max="3554" width="7.85546875" style="2"/>
    <col min="3555" max="3556" width="1.140625" style="2" customWidth="1"/>
    <col min="3557" max="3557" width="7.85546875" style="2"/>
    <col min="3558" max="3558" width="2.7109375" style="2" customWidth="1"/>
    <col min="3559" max="3559" width="2.85546875" style="2" customWidth="1"/>
    <col min="3560" max="3560" width="3" style="2" customWidth="1"/>
    <col min="3561" max="3584" width="7.85546875" style="2"/>
    <col min="3585" max="3585" width="0.85546875" style="2" customWidth="1"/>
    <col min="3586" max="3586" width="64.85546875" style="2" customWidth="1"/>
    <col min="3587" max="3587" width="14.7109375" style="2" customWidth="1"/>
    <col min="3588" max="3588" width="14.42578125" style="2" customWidth="1"/>
    <col min="3589" max="3589" width="18.7109375" style="2" customWidth="1"/>
    <col min="3590" max="3590" width="0.85546875" style="2" customWidth="1"/>
    <col min="3591" max="3591" width="10.28515625" style="2" customWidth="1"/>
    <col min="3592" max="3592" width="15" style="2" customWidth="1"/>
    <col min="3593" max="3808" width="0" style="2" hidden="1" customWidth="1"/>
    <col min="3809" max="3809" width="3" style="2" customWidth="1"/>
    <col min="3810" max="3810" width="7.85546875" style="2"/>
    <col min="3811" max="3812" width="1.140625" style="2" customWidth="1"/>
    <col min="3813" max="3813" width="7.85546875" style="2"/>
    <col min="3814" max="3814" width="2.7109375" style="2" customWidth="1"/>
    <col min="3815" max="3815" width="2.85546875" style="2" customWidth="1"/>
    <col min="3816" max="3816" width="3" style="2" customWidth="1"/>
    <col min="3817" max="3840" width="7.85546875" style="2"/>
    <col min="3841" max="3841" width="0.85546875" style="2" customWidth="1"/>
    <col min="3842" max="3842" width="64.85546875" style="2" customWidth="1"/>
    <col min="3843" max="3843" width="14.7109375" style="2" customWidth="1"/>
    <col min="3844" max="3844" width="14.42578125" style="2" customWidth="1"/>
    <col min="3845" max="3845" width="18.7109375" style="2" customWidth="1"/>
    <col min="3846" max="3846" width="0.85546875" style="2" customWidth="1"/>
    <col min="3847" max="3847" width="10.28515625" style="2" customWidth="1"/>
    <col min="3848" max="3848" width="15" style="2" customWidth="1"/>
    <col min="3849" max="4064" width="0" style="2" hidden="1" customWidth="1"/>
    <col min="4065" max="4065" width="3" style="2" customWidth="1"/>
    <col min="4066" max="4066" width="7.85546875" style="2"/>
    <col min="4067" max="4068" width="1.140625" style="2" customWidth="1"/>
    <col min="4069" max="4069" width="7.85546875" style="2"/>
    <col min="4070" max="4070" width="2.7109375" style="2" customWidth="1"/>
    <col min="4071" max="4071" width="2.85546875" style="2" customWidth="1"/>
    <col min="4072" max="4072" width="3" style="2" customWidth="1"/>
    <col min="4073" max="4096" width="7.85546875" style="2"/>
    <col min="4097" max="4097" width="0.85546875" style="2" customWidth="1"/>
    <col min="4098" max="4098" width="64.85546875" style="2" customWidth="1"/>
    <col min="4099" max="4099" width="14.7109375" style="2" customWidth="1"/>
    <col min="4100" max="4100" width="14.42578125" style="2" customWidth="1"/>
    <col min="4101" max="4101" width="18.7109375" style="2" customWidth="1"/>
    <col min="4102" max="4102" width="0.85546875" style="2" customWidth="1"/>
    <col min="4103" max="4103" width="10.28515625" style="2" customWidth="1"/>
    <col min="4104" max="4104" width="15" style="2" customWidth="1"/>
    <col min="4105" max="4320" width="0" style="2" hidden="1" customWidth="1"/>
    <col min="4321" max="4321" width="3" style="2" customWidth="1"/>
    <col min="4322" max="4322" width="7.85546875" style="2"/>
    <col min="4323" max="4324" width="1.140625" style="2" customWidth="1"/>
    <col min="4325" max="4325" width="7.85546875" style="2"/>
    <col min="4326" max="4326" width="2.7109375" style="2" customWidth="1"/>
    <col min="4327" max="4327" width="2.85546875" style="2" customWidth="1"/>
    <col min="4328" max="4328" width="3" style="2" customWidth="1"/>
    <col min="4329" max="4352" width="7.85546875" style="2"/>
    <col min="4353" max="4353" width="0.85546875" style="2" customWidth="1"/>
    <col min="4354" max="4354" width="64.85546875" style="2" customWidth="1"/>
    <col min="4355" max="4355" width="14.7109375" style="2" customWidth="1"/>
    <col min="4356" max="4356" width="14.42578125" style="2" customWidth="1"/>
    <col min="4357" max="4357" width="18.7109375" style="2" customWidth="1"/>
    <col min="4358" max="4358" width="0.85546875" style="2" customWidth="1"/>
    <col min="4359" max="4359" width="10.28515625" style="2" customWidth="1"/>
    <col min="4360" max="4360" width="15" style="2" customWidth="1"/>
    <col min="4361" max="4576" width="0" style="2" hidden="1" customWidth="1"/>
    <col min="4577" max="4577" width="3" style="2" customWidth="1"/>
    <col min="4578" max="4578" width="7.85546875" style="2"/>
    <col min="4579" max="4580" width="1.140625" style="2" customWidth="1"/>
    <col min="4581" max="4581" width="7.85546875" style="2"/>
    <col min="4582" max="4582" width="2.7109375" style="2" customWidth="1"/>
    <col min="4583" max="4583" width="2.85546875" style="2" customWidth="1"/>
    <col min="4584" max="4584" width="3" style="2" customWidth="1"/>
    <col min="4585" max="4608" width="7.85546875" style="2"/>
    <col min="4609" max="4609" width="0.85546875" style="2" customWidth="1"/>
    <col min="4610" max="4610" width="64.85546875" style="2" customWidth="1"/>
    <col min="4611" max="4611" width="14.7109375" style="2" customWidth="1"/>
    <col min="4612" max="4612" width="14.42578125" style="2" customWidth="1"/>
    <col min="4613" max="4613" width="18.7109375" style="2" customWidth="1"/>
    <col min="4614" max="4614" width="0.85546875" style="2" customWidth="1"/>
    <col min="4615" max="4615" width="10.28515625" style="2" customWidth="1"/>
    <col min="4616" max="4616" width="15" style="2" customWidth="1"/>
    <col min="4617" max="4832" width="0" style="2" hidden="1" customWidth="1"/>
    <col min="4833" max="4833" width="3" style="2" customWidth="1"/>
    <col min="4834" max="4834" width="7.85546875" style="2"/>
    <col min="4835" max="4836" width="1.140625" style="2" customWidth="1"/>
    <col min="4837" max="4837" width="7.85546875" style="2"/>
    <col min="4838" max="4838" width="2.7109375" style="2" customWidth="1"/>
    <col min="4839" max="4839" width="2.85546875" style="2" customWidth="1"/>
    <col min="4840" max="4840" width="3" style="2" customWidth="1"/>
    <col min="4841" max="4864" width="7.85546875" style="2"/>
    <col min="4865" max="4865" width="0.85546875" style="2" customWidth="1"/>
    <col min="4866" max="4866" width="64.85546875" style="2" customWidth="1"/>
    <col min="4867" max="4867" width="14.7109375" style="2" customWidth="1"/>
    <col min="4868" max="4868" width="14.42578125" style="2" customWidth="1"/>
    <col min="4869" max="4869" width="18.7109375" style="2" customWidth="1"/>
    <col min="4870" max="4870" width="0.85546875" style="2" customWidth="1"/>
    <col min="4871" max="4871" width="10.28515625" style="2" customWidth="1"/>
    <col min="4872" max="4872" width="15" style="2" customWidth="1"/>
    <col min="4873" max="5088" width="0" style="2" hidden="1" customWidth="1"/>
    <col min="5089" max="5089" width="3" style="2" customWidth="1"/>
    <col min="5090" max="5090" width="7.85546875" style="2"/>
    <col min="5091" max="5092" width="1.140625" style="2" customWidth="1"/>
    <col min="5093" max="5093" width="7.85546875" style="2"/>
    <col min="5094" max="5094" width="2.7109375" style="2" customWidth="1"/>
    <col min="5095" max="5095" width="2.85546875" style="2" customWidth="1"/>
    <col min="5096" max="5096" width="3" style="2" customWidth="1"/>
    <col min="5097" max="5120" width="7.85546875" style="2"/>
    <col min="5121" max="5121" width="0.85546875" style="2" customWidth="1"/>
    <col min="5122" max="5122" width="64.85546875" style="2" customWidth="1"/>
    <col min="5123" max="5123" width="14.7109375" style="2" customWidth="1"/>
    <col min="5124" max="5124" width="14.42578125" style="2" customWidth="1"/>
    <col min="5125" max="5125" width="18.7109375" style="2" customWidth="1"/>
    <col min="5126" max="5126" width="0.85546875" style="2" customWidth="1"/>
    <col min="5127" max="5127" width="10.28515625" style="2" customWidth="1"/>
    <col min="5128" max="5128" width="15" style="2" customWidth="1"/>
    <col min="5129" max="5344" width="0" style="2" hidden="1" customWidth="1"/>
    <col min="5345" max="5345" width="3" style="2" customWidth="1"/>
    <col min="5346" max="5346" width="7.85546875" style="2"/>
    <col min="5347" max="5348" width="1.140625" style="2" customWidth="1"/>
    <col min="5349" max="5349" width="7.85546875" style="2"/>
    <col min="5350" max="5350" width="2.7109375" style="2" customWidth="1"/>
    <col min="5351" max="5351" width="2.85546875" style="2" customWidth="1"/>
    <col min="5352" max="5352" width="3" style="2" customWidth="1"/>
    <col min="5353" max="5376" width="7.85546875" style="2"/>
    <col min="5377" max="5377" width="0.85546875" style="2" customWidth="1"/>
    <col min="5378" max="5378" width="64.85546875" style="2" customWidth="1"/>
    <col min="5379" max="5379" width="14.7109375" style="2" customWidth="1"/>
    <col min="5380" max="5380" width="14.42578125" style="2" customWidth="1"/>
    <col min="5381" max="5381" width="18.7109375" style="2" customWidth="1"/>
    <col min="5382" max="5382" width="0.85546875" style="2" customWidth="1"/>
    <col min="5383" max="5383" width="10.28515625" style="2" customWidth="1"/>
    <col min="5384" max="5384" width="15" style="2" customWidth="1"/>
    <col min="5385" max="5600" width="0" style="2" hidden="1" customWidth="1"/>
    <col min="5601" max="5601" width="3" style="2" customWidth="1"/>
    <col min="5602" max="5602" width="7.85546875" style="2"/>
    <col min="5603" max="5604" width="1.140625" style="2" customWidth="1"/>
    <col min="5605" max="5605" width="7.85546875" style="2"/>
    <col min="5606" max="5606" width="2.7109375" style="2" customWidth="1"/>
    <col min="5607" max="5607" width="2.85546875" style="2" customWidth="1"/>
    <col min="5608" max="5608" width="3" style="2" customWidth="1"/>
    <col min="5609" max="5632" width="7.85546875" style="2"/>
    <col min="5633" max="5633" width="0.85546875" style="2" customWidth="1"/>
    <col min="5634" max="5634" width="64.85546875" style="2" customWidth="1"/>
    <col min="5635" max="5635" width="14.7109375" style="2" customWidth="1"/>
    <col min="5636" max="5636" width="14.42578125" style="2" customWidth="1"/>
    <col min="5637" max="5637" width="18.7109375" style="2" customWidth="1"/>
    <col min="5638" max="5638" width="0.85546875" style="2" customWidth="1"/>
    <col min="5639" max="5639" width="10.28515625" style="2" customWidth="1"/>
    <col min="5640" max="5640" width="15" style="2" customWidth="1"/>
    <col min="5641" max="5856" width="0" style="2" hidden="1" customWidth="1"/>
    <col min="5857" max="5857" width="3" style="2" customWidth="1"/>
    <col min="5858" max="5858" width="7.85546875" style="2"/>
    <col min="5859" max="5860" width="1.140625" style="2" customWidth="1"/>
    <col min="5861" max="5861" width="7.85546875" style="2"/>
    <col min="5862" max="5862" width="2.7109375" style="2" customWidth="1"/>
    <col min="5863" max="5863" width="2.85546875" style="2" customWidth="1"/>
    <col min="5864" max="5864" width="3" style="2" customWidth="1"/>
    <col min="5865" max="5888" width="7.85546875" style="2"/>
    <col min="5889" max="5889" width="0.85546875" style="2" customWidth="1"/>
    <col min="5890" max="5890" width="64.85546875" style="2" customWidth="1"/>
    <col min="5891" max="5891" width="14.7109375" style="2" customWidth="1"/>
    <col min="5892" max="5892" width="14.42578125" style="2" customWidth="1"/>
    <col min="5893" max="5893" width="18.7109375" style="2" customWidth="1"/>
    <col min="5894" max="5894" width="0.85546875" style="2" customWidth="1"/>
    <col min="5895" max="5895" width="10.28515625" style="2" customWidth="1"/>
    <col min="5896" max="5896" width="15" style="2" customWidth="1"/>
    <col min="5897" max="6112" width="0" style="2" hidden="1" customWidth="1"/>
    <col min="6113" max="6113" width="3" style="2" customWidth="1"/>
    <col min="6114" max="6114" width="7.85546875" style="2"/>
    <col min="6115" max="6116" width="1.140625" style="2" customWidth="1"/>
    <col min="6117" max="6117" width="7.85546875" style="2"/>
    <col min="6118" max="6118" width="2.7109375" style="2" customWidth="1"/>
    <col min="6119" max="6119" width="2.85546875" style="2" customWidth="1"/>
    <col min="6120" max="6120" width="3" style="2" customWidth="1"/>
    <col min="6121" max="6144" width="7.85546875" style="2"/>
    <col min="6145" max="6145" width="0.85546875" style="2" customWidth="1"/>
    <col min="6146" max="6146" width="64.85546875" style="2" customWidth="1"/>
    <col min="6147" max="6147" width="14.7109375" style="2" customWidth="1"/>
    <col min="6148" max="6148" width="14.42578125" style="2" customWidth="1"/>
    <col min="6149" max="6149" width="18.7109375" style="2" customWidth="1"/>
    <col min="6150" max="6150" width="0.85546875" style="2" customWidth="1"/>
    <col min="6151" max="6151" width="10.28515625" style="2" customWidth="1"/>
    <col min="6152" max="6152" width="15" style="2" customWidth="1"/>
    <col min="6153" max="6368" width="0" style="2" hidden="1" customWidth="1"/>
    <col min="6369" max="6369" width="3" style="2" customWidth="1"/>
    <col min="6370" max="6370" width="7.85546875" style="2"/>
    <col min="6371" max="6372" width="1.140625" style="2" customWidth="1"/>
    <col min="6373" max="6373" width="7.85546875" style="2"/>
    <col min="6374" max="6374" width="2.7109375" style="2" customWidth="1"/>
    <col min="6375" max="6375" width="2.85546875" style="2" customWidth="1"/>
    <col min="6376" max="6376" width="3" style="2" customWidth="1"/>
    <col min="6377" max="6400" width="7.85546875" style="2"/>
    <col min="6401" max="6401" width="0.85546875" style="2" customWidth="1"/>
    <col min="6402" max="6402" width="64.85546875" style="2" customWidth="1"/>
    <col min="6403" max="6403" width="14.7109375" style="2" customWidth="1"/>
    <col min="6404" max="6404" width="14.42578125" style="2" customWidth="1"/>
    <col min="6405" max="6405" width="18.7109375" style="2" customWidth="1"/>
    <col min="6406" max="6406" width="0.85546875" style="2" customWidth="1"/>
    <col min="6407" max="6407" width="10.28515625" style="2" customWidth="1"/>
    <col min="6408" max="6408" width="15" style="2" customWidth="1"/>
    <col min="6409" max="6624" width="0" style="2" hidden="1" customWidth="1"/>
    <col min="6625" max="6625" width="3" style="2" customWidth="1"/>
    <col min="6626" max="6626" width="7.85546875" style="2"/>
    <col min="6627" max="6628" width="1.140625" style="2" customWidth="1"/>
    <col min="6629" max="6629" width="7.85546875" style="2"/>
    <col min="6630" max="6630" width="2.7109375" style="2" customWidth="1"/>
    <col min="6631" max="6631" width="2.85546875" style="2" customWidth="1"/>
    <col min="6632" max="6632" width="3" style="2" customWidth="1"/>
    <col min="6633" max="6656" width="7.85546875" style="2"/>
    <col min="6657" max="6657" width="0.85546875" style="2" customWidth="1"/>
    <col min="6658" max="6658" width="64.85546875" style="2" customWidth="1"/>
    <col min="6659" max="6659" width="14.7109375" style="2" customWidth="1"/>
    <col min="6660" max="6660" width="14.42578125" style="2" customWidth="1"/>
    <col min="6661" max="6661" width="18.7109375" style="2" customWidth="1"/>
    <col min="6662" max="6662" width="0.85546875" style="2" customWidth="1"/>
    <col min="6663" max="6663" width="10.28515625" style="2" customWidth="1"/>
    <col min="6664" max="6664" width="15" style="2" customWidth="1"/>
    <col min="6665" max="6880" width="0" style="2" hidden="1" customWidth="1"/>
    <col min="6881" max="6881" width="3" style="2" customWidth="1"/>
    <col min="6882" max="6882" width="7.85546875" style="2"/>
    <col min="6883" max="6884" width="1.140625" style="2" customWidth="1"/>
    <col min="6885" max="6885" width="7.85546875" style="2"/>
    <col min="6886" max="6886" width="2.7109375" style="2" customWidth="1"/>
    <col min="6887" max="6887" width="2.85546875" style="2" customWidth="1"/>
    <col min="6888" max="6888" width="3" style="2" customWidth="1"/>
    <col min="6889" max="6912" width="7.85546875" style="2"/>
    <col min="6913" max="6913" width="0.85546875" style="2" customWidth="1"/>
    <col min="6914" max="6914" width="64.85546875" style="2" customWidth="1"/>
    <col min="6915" max="6915" width="14.7109375" style="2" customWidth="1"/>
    <col min="6916" max="6916" width="14.42578125" style="2" customWidth="1"/>
    <col min="6917" max="6917" width="18.7109375" style="2" customWidth="1"/>
    <col min="6918" max="6918" width="0.85546875" style="2" customWidth="1"/>
    <col min="6919" max="6919" width="10.28515625" style="2" customWidth="1"/>
    <col min="6920" max="6920" width="15" style="2" customWidth="1"/>
    <col min="6921" max="7136" width="0" style="2" hidden="1" customWidth="1"/>
    <col min="7137" max="7137" width="3" style="2" customWidth="1"/>
    <col min="7138" max="7138" width="7.85546875" style="2"/>
    <col min="7139" max="7140" width="1.140625" style="2" customWidth="1"/>
    <col min="7141" max="7141" width="7.85546875" style="2"/>
    <col min="7142" max="7142" width="2.7109375" style="2" customWidth="1"/>
    <col min="7143" max="7143" width="2.85546875" style="2" customWidth="1"/>
    <col min="7144" max="7144" width="3" style="2" customWidth="1"/>
    <col min="7145" max="7168" width="7.85546875" style="2"/>
    <col min="7169" max="7169" width="0.85546875" style="2" customWidth="1"/>
    <col min="7170" max="7170" width="64.85546875" style="2" customWidth="1"/>
    <col min="7171" max="7171" width="14.7109375" style="2" customWidth="1"/>
    <col min="7172" max="7172" width="14.42578125" style="2" customWidth="1"/>
    <col min="7173" max="7173" width="18.7109375" style="2" customWidth="1"/>
    <col min="7174" max="7174" width="0.85546875" style="2" customWidth="1"/>
    <col min="7175" max="7175" width="10.28515625" style="2" customWidth="1"/>
    <col min="7176" max="7176" width="15" style="2" customWidth="1"/>
    <col min="7177" max="7392" width="0" style="2" hidden="1" customWidth="1"/>
    <col min="7393" max="7393" width="3" style="2" customWidth="1"/>
    <col min="7394" max="7394" width="7.85546875" style="2"/>
    <col min="7395" max="7396" width="1.140625" style="2" customWidth="1"/>
    <col min="7397" max="7397" width="7.85546875" style="2"/>
    <col min="7398" max="7398" width="2.7109375" style="2" customWidth="1"/>
    <col min="7399" max="7399" width="2.85546875" style="2" customWidth="1"/>
    <col min="7400" max="7400" width="3" style="2" customWidth="1"/>
    <col min="7401" max="7424" width="7.85546875" style="2"/>
    <col min="7425" max="7425" width="0.85546875" style="2" customWidth="1"/>
    <col min="7426" max="7426" width="64.85546875" style="2" customWidth="1"/>
    <col min="7427" max="7427" width="14.7109375" style="2" customWidth="1"/>
    <col min="7428" max="7428" width="14.42578125" style="2" customWidth="1"/>
    <col min="7429" max="7429" width="18.7109375" style="2" customWidth="1"/>
    <col min="7430" max="7430" width="0.85546875" style="2" customWidth="1"/>
    <col min="7431" max="7431" width="10.28515625" style="2" customWidth="1"/>
    <col min="7432" max="7432" width="15" style="2" customWidth="1"/>
    <col min="7433" max="7648" width="0" style="2" hidden="1" customWidth="1"/>
    <col min="7649" max="7649" width="3" style="2" customWidth="1"/>
    <col min="7650" max="7650" width="7.85546875" style="2"/>
    <col min="7651" max="7652" width="1.140625" style="2" customWidth="1"/>
    <col min="7653" max="7653" width="7.85546875" style="2"/>
    <col min="7654" max="7654" width="2.7109375" style="2" customWidth="1"/>
    <col min="7655" max="7655" width="2.85546875" style="2" customWidth="1"/>
    <col min="7656" max="7656" width="3" style="2" customWidth="1"/>
    <col min="7657" max="7680" width="7.85546875" style="2"/>
    <col min="7681" max="7681" width="0.85546875" style="2" customWidth="1"/>
    <col min="7682" max="7682" width="64.85546875" style="2" customWidth="1"/>
    <col min="7683" max="7683" width="14.7109375" style="2" customWidth="1"/>
    <col min="7684" max="7684" width="14.42578125" style="2" customWidth="1"/>
    <col min="7685" max="7685" width="18.7109375" style="2" customWidth="1"/>
    <col min="7686" max="7686" width="0.85546875" style="2" customWidth="1"/>
    <col min="7687" max="7687" width="10.28515625" style="2" customWidth="1"/>
    <col min="7688" max="7688" width="15" style="2" customWidth="1"/>
    <col min="7689" max="7904" width="0" style="2" hidden="1" customWidth="1"/>
    <col min="7905" max="7905" width="3" style="2" customWidth="1"/>
    <col min="7906" max="7906" width="7.85546875" style="2"/>
    <col min="7907" max="7908" width="1.140625" style="2" customWidth="1"/>
    <col min="7909" max="7909" width="7.85546875" style="2"/>
    <col min="7910" max="7910" width="2.7109375" style="2" customWidth="1"/>
    <col min="7911" max="7911" width="2.85546875" style="2" customWidth="1"/>
    <col min="7912" max="7912" width="3" style="2" customWidth="1"/>
    <col min="7913" max="7936" width="7.85546875" style="2"/>
    <col min="7937" max="7937" width="0.85546875" style="2" customWidth="1"/>
    <col min="7938" max="7938" width="64.85546875" style="2" customWidth="1"/>
    <col min="7939" max="7939" width="14.7109375" style="2" customWidth="1"/>
    <col min="7940" max="7940" width="14.42578125" style="2" customWidth="1"/>
    <col min="7941" max="7941" width="18.7109375" style="2" customWidth="1"/>
    <col min="7942" max="7942" width="0.85546875" style="2" customWidth="1"/>
    <col min="7943" max="7943" width="10.28515625" style="2" customWidth="1"/>
    <col min="7944" max="7944" width="15" style="2" customWidth="1"/>
    <col min="7945" max="8160" width="0" style="2" hidden="1" customWidth="1"/>
    <col min="8161" max="8161" width="3" style="2" customWidth="1"/>
    <col min="8162" max="8162" width="7.85546875" style="2"/>
    <col min="8163" max="8164" width="1.140625" style="2" customWidth="1"/>
    <col min="8165" max="8165" width="7.85546875" style="2"/>
    <col min="8166" max="8166" width="2.7109375" style="2" customWidth="1"/>
    <col min="8167" max="8167" width="2.85546875" style="2" customWidth="1"/>
    <col min="8168" max="8168" width="3" style="2" customWidth="1"/>
    <col min="8169" max="8192" width="7.85546875" style="2"/>
    <col min="8193" max="8193" width="0.85546875" style="2" customWidth="1"/>
    <col min="8194" max="8194" width="64.85546875" style="2" customWidth="1"/>
    <col min="8195" max="8195" width="14.7109375" style="2" customWidth="1"/>
    <col min="8196" max="8196" width="14.42578125" style="2" customWidth="1"/>
    <col min="8197" max="8197" width="18.7109375" style="2" customWidth="1"/>
    <col min="8198" max="8198" width="0.85546875" style="2" customWidth="1"/>
    <col min="8199" max="8199" width="10.28515625" style="2" customWidth="1"/>
    <col min="8200" max="8200" width="15" style="2" customWidth="1"/>
    <col min="8201" max="8416" width="0" style="2" hidden="1" customWidth="1"/>
    <col min="8417" max="8417" width="3" style="2" customWidth="1"/>
    <col min="8418" max="8418" width="7.85546875" style="2"/>
    <col min="8419" max="8420" width="1.140625" style="2" customWidth="1"/>
    <col min="8421" max="8421" width="7.85546875" style="2"/>
    <col min="8422" max="8422" width="2.7109375" style="2" customWidth="1"/>
    <col min="8423" max="8423" width="2.85546875" style="2" customWidth="1"/>
    <col min="8424" max="8424" width="3" style="2" customWidth="1"/>
    <col min="8425" max="8448" width="7.85546875" style="2"/>
    <col min="8449" max="8449" width="0.85546875" style="2" customWidth="1"/>
    <col min="8450" max="8450" width="64.85546875" style="2" customWidth="1"/>
    <col min="8451" max="8451" width="14.7109375" style="2" customWidth="1"/>
    <col min="8452" max="8452" width="14.42578125" style="2" customWidth="1"/>
    <col min="8453" max="8453" width="18.7109375" style="2" customWidth="1"/>
    <col min="8454" max="8454" width="0.85546875" style="2" customWidth="1"/>
    <col min="8455" max="8455" width="10.28515625" style="2" customWidth="1"/>
    <col min="8456" max="8456" width="15" style="2" customWidth="1"/>
    <col min="8457" max="8672" width="0" style="2" hidden="1" customWidth="1"/>
    <col min="8673" max="8673" width="3" style="2" customWidth="1"/>
    <col min="8674" max="8674" width="7.85546875" style="2"/>
    <col min="8675" max="8676" width="1.140625" style="2" customWidth="1"/>
    <col min="8677" max="8677" width="7.85546875" style="2"/>
    <col min="8678" max="8678" width="2.7109375" style="2" customWidth="1"/>
    <col min="8679" max="8679" width="2.85546875" style="2" customWidth="1"/>
    <col min="8680" max="8680" width="3" style="2" customWidth="1"/>
    <col min="8681" max="8704" width="7.85546875" style="2"/>
    <col min="8705" max="8705" width="0.85546875" style="2" customWidth="1"/>
    <col min="8706" max="8706" width="64.85546875" style="2" customWidth="1"/>
    <col min="8707" max="8707" width="14.7109375" style="2" customWidth="1"/>
    <col min="8708" max="8708" width="14.42578125" style="2" customWidth="1"/>
    <col min="8709" max="8709" width="18.7109375" style="2" customWidth="1"/>
    <col min="8710" max="8710" width="0.85546875" style="2" customWidth="1"/>
    <col min="8711" max="8711" width="10.28515625" style="2" customWidth="1"/>
    <col min="8712" max="8712" width="15" style="2" customWidth="1"/>
    <col min="8713" max="8928" width="0" style="2" hidden="1" customWidth="1"/>
    <col min="8929" max="8929" width="3" style="2" customWidth="1"/>
    <col min="8930" max="8930" width="7.85546875" style="2"/>
    <col min="8931" max="8932" width="1.140625" style="2" customWidth="1"/>
    <col min="8933" max="8933" width="7.85546875" style="2"/>
    <col min="8934" max="8934" width="2.7109375" style="2" customWidth="1"/>
    <col min="8935" max="8935" width="2.85546875" style="2" customWidth="1"/>
    <col min="8936" max="8936" width="3" style="2" customWidth="1"/>
    <col min="8937" max="8960" width="7.85546875" style="2"/>
    <col min="8961" max="8961" width="0.85546875" style="2" customWidth="1"/>
    <col min="8962" max="8962" width="64.85546875" style="2" customWidth="1"/>
    <col min="8963" max="8963" width="14.7109375" style="2" customWidth="1"/>
    <col min="8964" max="8964" width="14.42578125" style="2" customWidth="1"/>
    <col min="8965" max="8965" width="18.7109375" style="2" customWidth="1"/>
    <col min="8966" max="8966" width="0.85546875" style="2" customWidth="1"/>
    <col min="8967" max="8967" width="10.28515625" style="2" customWidth="1"/>
    <col min="8968" max="8968" width="15" style="2" customWidth="1"/>
    <col min="8969" max="9184" width="0" style="2" hidden="1" customWidth="1"/>
    <col min="9185" max="9185" width="3" style="2" customWidth="1"/>
    <col min="9186" max="9186" width="7.85546875" style="2"/>
    <col min="9187" max="9188" width="1.140625" style="2" customWidth="1"/>
    <col min="9189" max="9189" width="7.85546875" style="2"/>
    <col min="9190" max="9190" width="2.7109375" style="2" customWidth="1"/>
    <col min="9191" max="9191" width="2.85546875" style="2" customWidth="1"/>
    <col min="9192" max="9192" width="3" style="2" customWidth="1"/>
    <col min="9193" max="9216" width="7.85546875" style="2"/>
    <col min="9217" max="9217" width="0.85546875" style="2" customWidth="1"/>
    <col min="9218" max="9218" width="64.85546875" style="2" customWidth="1"/>
    <col min="9219" max="9219" width="14.7109375" style="2" customWidth="1"/>
    <col min="9220" max="9220" width="14.42578125" style="2" customWidth="1"/>
    <col min="9221" max="9221" width="18.7109375" style="2" customWidth="1"/>
    <col min="9222" max="9222" width="0.85546875" style="2" customWidth="1"/>
    <col min="9223" max="9223" width="10.28515625" style="2" customWidth="1"/>
    <col min="9224" max="9224" width="15" style="2" customWidth="1"/>
    <col min="9225" max="9440" width="0" style="2" hidden="1" customWidth="1"/>
    <col min="9441" max="9441" width="3" style="2" customWidth="1"/>
    <col min="9442" max="9442" width="7.85546875" style="2"/>
    <col min="9443" max="9444" width="1.140625" style="2" customWidth="1"/>
    <col min="9445" max="9445" width="7.85546875" style="2"/>
    <col min="9446" max="9446" width="2.7109375" style="2" customWidth="1"/>
    <col min="9447" max="9447" width="2.85546875" style="2" customWidth="1"/>
    <col min="9448" max="9448" width="3" style="2" customWidth="1"/>
    <col min="9449" max="9472" width="7.85546875" style="2"/>
    <col min="9473" max="9473" width="0.85546875" style="2" customWidth="1"/>
    <col min="9474" max="9474" width="64.85546875" style="2" customWidth="1"/>
    <col min="9475" max="9475" width="14.7109375" style="2" customWidth="1"/>
    <col min="9476" max="9476" width="14.42578125" style="2" customWidth="1"/>
    <col min="9477" max="9477" width="18.7109375" style="2" customWidth="1"/>
    <col min="9478" max="9478" width="0.85546875" style="2" customWidth="1"/>
    <col min="9479" max="9479" width="10.28515625" style="2" customWidth="1"/>
    <col min="9480" max="9480" width="15" style="2" customWidth="1"/>
    <col min="9481" max="9696" width="0" style="2" hidden="1" customWidth="1"/>
    <col min="9697" max="9697" width="3" style="2" customWidth="1"/>
    <col min="9698" max="9698" width="7.85546875" style="2"/>
    <col min="9699" max="9700" width="1.140625" style="2" customWidth="1"/>
    <col min="9701" max="9701" width="7.85546875" style="2"/>
    <col min="9702" max="9702" width="2.7109375" style="2" customWidth="1"/>
    <col min="9703" max="9703" width="2.85546875" style="2" customWidth="1"/>
    <col min="9704" max="9704" width="3" style="2" customWidth="1"/>
    <col min="9705" max="9728" width="7.85546875" style="2"/>
    <col min="9729" max="9729" width="0.85546875" style="2" customWidth="1"/>
    <col min="9730" max="9730" width="64.85546875" style="2" customWidth="1"/>
    <col min="9731" max="9731" width="14.7109375" style="2" customWidth="1"/>
    <col min="9732" max="9732" width="14.42578125" style="2" customWidth="1"/>
    <col min="9733" max="9733" width="18.7109375" style="2" customWidth="1"/>
    <col min="9734" max="9734" width="0.85546875" style="2" customWidth="1"/>
    <col min="9735" max="9735" width="10.28515625" style="2" customWidth="1"/>
    <col min="9736" max="9736" width="15" style="2" customWidth="1"/>
    <col min="9737" max="9952" width="0" style="2" hidden="1" customWidth="1"/>
    <col min="9953" max="9953" width="3" style="2" customWidth="1"/>
    <col min="9954" max="9954" width="7.85546875" style="2"/>
    <col min="9955" max="9956" width="1.140625" style="2" customWidth="1"/>
    <col min="9957" max="9957" width="7.85546875" style="2"/>
    <col min="9958" max="9958" width="2.7109375" style="2" customWidth="1"/>
    <col min="9959" max="9959" width="2.85546875" style="2" customWidth="1"/>
    <col min="9960" max="9960" width="3" style="2" customWidth="1"/>
    <col min="9961" max="9984" width="7.85546875" style="2"/>
    <col min="9985" max="9985" width="0.85546875" style="2" customWidth="1"/>
    <col min="9986" max="9986" width="64.85546875" style="2" customWidth="1"/>
    <col min="9987" max="9987" width="14.7109375" style="2" customWidth="1"/>
    <col min="9988" max="9988" width="14.42578125" style="2" customWidth="1"/>
    <col min="9989" max="9989" width="18.7109375" style="2" customWidth="1"/>
    <col min="9990" max="9990" width="0.85546875" style="2" customWidth="1"/>
    <col min="9991" max="9991" width="10.28515625" style="2" customWidth="1"/>
    <col min="9992" max="9992" width="15" style="2" customWidth="1"/>
    <col min="9993" max="10208" width="0" style="2" hidden="1" customWidth="1"/>
    <col min="10209" max="10209" width="3" style="2" customWidth="1"/>
    <col min="10210" max="10210" width="7.85546875" style="2"/>
    <col min="10211" max="10212" width="1.140625" style="2" customWidth="1"/>
    <col min="10213" max="10213" width="7.85546875" style="2"/>
    <col min="10214" max="10214" width="2.7109375" style="2" customWidth="1"/>
    <col min="10215" max="10215" width="2.85546875" style="2" customWidth="1"/>
    <col min="10216" max="10216" width="3" style="2" customWidth="1"/>
    <col min="10217" max="10240" width="7.85546875" style="2"/>
    <col min="10241" max="10241" width="0.85546875" style="2" customWidth="1"/>
    <col min="10242" max="10242" width="64.85546875" style="2" customWidth="1"/>
    <col min="10243" max="10243" width="14.7109375" style="2" customWidth="1"/>
    <col min="10244" max="10244" width="14.42578125" style="2" customWidth="1"/>
    <col min="10245" max="10245" width="18.7109375" style="2" customWidth="1"/>
    <col min="10246" max="10246" width="0.85546875" style="2" customWidth="1"/>
    <col min="10247" max="10247" width="10.28515625" style="2" customWidth="1"/>
    <col min="10248" max="10248" width="15" style="2" customWidth="1"/>
    <col min="10249" max="10464" width="0" style="2" hidden="1" customWidth="1"/>
    <col min="10465" max="10465" width="3" style="2" customWidth="1"/>
    <col min="10466" max="10466" width="7.85546875" style="2"/>
    <col min="10467" max="10468" width="1.140625" style="2" customWidth="1"/>
    <col min="10469" max="10469" width="7.85546875" style="2"/>
    <col min="10470" max="10470" width="2.7109375" style="2" customWidth="1"/>
    <col min="10471" max="10471" width="2.85546875" style="2" customWidth="1"/>
    <col min="10472" max="10472" width="3" style="2" customWidth="1"/>
    <col min="10473" max="10496" width="7.85546875" style="2"/>
    <col min="10497" max="10497" width="0.85546875" style="2" customWidth="1"/>
    <col min="10498" max="10498" width="64.85546875" style="2" customWidth="1"/>
    <col min="10499" max="10499" width="14.7109375" style="2" customWidth="1"/>
    <col min="10500" max="10500" width="14.42578125" style="2" customWidth="1"/>
    <col min="10501" max="10501" width="18.7109375" style="2" customWidth="1"/>
    <col min="10502" max="10502" width="0.85546875" style="2" customWidth="1"/>
    <col min="10503" max="10503" width="10.28515625" style="2" customWidth="1"/>
    <col min="10504" max="10504" width="15" style="2" customWidth="1"/>
    <col min="10505" max="10720" width="0" style="2" hidden="1" customWidth="1"/>
    <col min="10721" max="10721" width="3" style="2" customWidth="1"/>
    <col min="10722" max="10722" width="7.85546875" style="2"/>
    <col min="10723" max="10724" width="1.140625" style="2" customWidth="1"/>
    <col min="10725" max="10725" width="7.85546875" style="2"/>
    <col min="10726" max="10726" width="2.7109375" style="2" customWidth="1"/>
    <col min="10727" max="10727" width="2.85546875" style="2" customWidth="1"/>
    <col min="10728" max="10728" width="3" style="2" customWidth="1"/>
    <col min="10729" max="10752" width="7.85546875" style="2"/>
    <col min="10753" max="10753" width="0.85546875" style="2" customWidth="1"/>
    <col min="10754" max="10754" width="64.85546875" style="2" customWidth="1"/>
    <col min="10755" max="10755" width="14.7109375" style="2" customWidth="1"/>
    <col min="10756" max="10756" width="14.42578125" style="2" customWidth="1"/>
    <col min="10757" max="10757" width="18.7109375" style="2" customWidth="1"/>
    <col min="10758" max="10758" width="0.85546875" style="2" customWidth="1"/>
    <col min="10759" max="10759" width="10.28515625" style="2" customWidth="1"/>
    <col min="10760" max="10760" width="15" style="2" customWidth="1"/>
    <col min="10761" max="10976" width="0" style="2" hidden="1" customWidth="1"/>
    <col min="10977" max="10977" width="3" style="2" customWidth="1"/>
    <col min="10978" max="10978" width="7.85546875" style="2"/>
    <col min="10979" max="10980" width="1.140625" style="2" customWidth="1"/>
    <col min="10981" max="10981" width="7.85546875" style="2"/>
    <col min="10982" max="10982" width="2.7109375" style="2" customWidth="1"/>
    <col min="10983" max="10983" width="2.85546875" style="2" customWidth="1"/>
    <col min="10984" max="10984" width="3" style="2" customWidth="1"/>
    <col min="10985" max="11008" width="7.85546875" style="2"/>
    <col min="11009" max="11009" width="0.85546875" style="2" customWidth="1"/>
    <col min="11010" max="11010" width="64.85546875" style="2" customWidth="1"/>
    <col min="11011" max="11011" width="14.7109375" style="2" customWidth="1"/>
    <col min="11012" max="11012" width="14.42578125" style="2" customWidth="1"/>
    <col min="11013" max="11013" width="18.7109375" style="2" customWidth="1"/>
    <col min="11014" max="11014" width="0.85546875" style="2" customWidth="1"/>
    <col min="11015" max="11015" width="10.28515625" style="2" customWidth="1"/>
    <col min="11016" max="11016" width="15" style="2" customWidth="1"/>
    <col min="11017" max="11232" width="0" style="2" hidden="1" customWidth="1"/>
    <col min="11233" max="11233" width="3" style="2" customWidth="1"/>
    <col min="11234" max="11234" width="7.85546875" style="2"/>
    <col min="11235" max="11236" width="1.140625" style="2" customWidth="1"/>
    <col min="11237" max="11237" width="7.85546875" style="2"/>
    <col min="11238" max="11238" width="2.7109375" style="2" customWidth="1"/>
    <col min="11239" max="11239" width="2.85546875" style="2" customWidth="1"/>
    <col min="11240" max="11240" width="3" style="2" customWidth="1"/>
    <col min="11241" max="11264" width="7.85546875" style="2"/>
    <col min="11265" max="11265" width="0.85546875" style="2" customWidth="1"/>
    <col min="11266" max="11266" width="64.85546875" style="2" customWidth="1"/>
    <col min="11267" max="11267" width="14.7109375" style="2" customWidth="1"/>
    <col min="11268" max="11268" width="14.42578125" style="2" customWidth="1"/>
    <col min="11269" max="11269" width="18.7109375" style="2" customWidth="1"/>
    <col min="11270" max="11270" width="0.85546875" style="2" customWidth="1"/>
    <col min="11271" max="11271" width="10.28515625" style="2" customWidth="1"/>
    <col min="11272" max="11272" width="15" style="2" customWidth="1"/>
    <col min="11273" max="11488" width="0" style="2" hidden="1" customWidth="1"/>
    <col min="11489" max="11489" width="3" style="2" customWidth="1"/>
    <col min="11490" max="11490" width="7.85546875" style="2"/>
    <col min="11491" max="11492" width="1.140625" style="2" customWidth="1"/>
    <col min="11493" max="11493" width="7.85546875" style="2"/>
    <col min="11494" max="11494" width="2.7109375" style="2" customWidth="1"/>
    <col min="11495" max="11495" width="2.85546875" style="2" customWidth="1"/>
    <col min="11496" max="11496" width="3" style="2" customWidth="1"/>
    <col min="11497" max="11520" width="7.85546875" style="2"/>
    <col min="11521" max="11521" width="0.85546875" style="2" customWidth="1"/>
    <col min="11522" max="11522" width="64.85546875" style="2" customWidth="1"/>
    <col min="11523" max="11523" width="14.7109375" style="2" customWidth="1"/>
    <col min="11524" max="11524" width="14.42578125" style="2" customWidth="1"/>
    <col min="11525" max="11525" width="18.7109375" style="2" customWidth="1"/>
    <col min="11526" max="11526" width="0.85546875" style="2" customWidth="1"/>
    <col min="11527" max="11527" width="10.28515625" style="2" customWidth="1"/>
    <col min="11528" max="11528" width="15" style="2" customWidth="1"/>
    <col min="11529" max="11744" width="0" style="2" hidden="1" customWidth="1"/>
    <col min="11745" max="11745" width="3" style="2" customWidth="1"/>
    <col min="11746" max="11746" width="7.85546875" style="2"/>
    <col min="11747" max="11748" width="1.140625" style="2" customWidth="1"/>
    <col min="11749" max="11749" width="7.85546875" style="2"/>
    <col min="11750" max="11750" width="2.7109375" style="2" customWidth="1"/>
    <col min="11751" max="11751" width="2.85546875" style="2" customWidth="1"/>
    <col min="11752" max="11752" width="3" style="2" customWidth="1"/>
    <col min="11753" max="11776" width="7.85546875" style="2"/>
    <col min="11777" max="11777" width="0.85546875" style="2" customWidth="1"/>
    <col min="11778" max="11778" width="64.85546875" style="2" customWidth="1"/>
    <col min="11779" max="11779" width="14.7109375" style="2" customWidth="1"/>
    <col min="11780" max="11780" width="14.42578125" style="2" customWidth="1"/>
    <col min="11781" max="11781" width="18.7109375" style="2" customWidth="1"/>
    <col min="11782" max="11782" width="0.85546875" style="2" customWidth="1"/>
    <col min="11783" max="11783" width="10.28515625" style="2" customWidth="1"/>
    <col min="11784" max="11784" width="15" style="2" customWidth="1"/>
    <col min="11785" max="12000" width="0" style="2" hidden="1" customWidth="1"/>
    <col min="12001" max="12001" width="3" style="2" customWidth="1"/>
    <col min="12002" max="12002" width="7.85546875" style="2"/>
    <col min="12003" max="12004" width="1.140625" style="2" customWidth="1"/>
    <col min="12005" max="12005" width="7.85546875" style="2"/>
    <col min="12006" max="12006" width="2.7109375" style="2" customWidth="1"/>
    <col min="12007" max="12007" width="2.85546875" style="2" customWidth="1"/>
    <col min="12008" max="12008" width="3" style="2" customWidth="1"/>
    <col min="12009" max="12032" width="7.85546875" style="2"/>
    <col min="12033" max="12033" width="0.85546875" style="2" customWidth="1"/>
    <col min="12034" max="12034" width="64.85546875" style="2" customWidth="1"/>
    <col min="12035" max="12035" width="14.7109375" style="2" customWidth="1"/>
    <col min="12036" max="12036" width="14.42578125" style="2" customWidth="1"/>
    <col min="12037" max="12037" width="18.7109375" style="2" customWidth="1"/>
    <col min="12038" max="12038" width="0.85546875" style="2" customWidth="1"/>
    <col min="12039" max="12039" width="10.28515625" style="2" customWidth="1"/>
    <col min="12040" max="12040" width="15" style="2" customWidth="1"/>
    <col min="12041" max="12256" width="0" style="2" hidden="1" customWidth="1"/>
    <col min="12257" max="12257" width="3" style="2" customWidth="1"/>
    <col min="12258" max="12258" width="7.85546875" style="2"/>
    <col min="12259" max="12260" width="1.140625" style="2" customWidth="1"/>
    <col min="12261" max="12261" width="7.85546875" style="2"/>
    <col min="12262" max="12262" width="2.7109375" style="2" customWidth="1"/>
    <col min="12263" max="12263" width="2.85546875" style="2" customWidth="1"/>
    <col min="12264" max="12264" width="3" style="2" customWidth="1"/>
    <col min="12265" max="12288" width="7.85546875" style="2"/>
    <col min="12289" max="12289" width="0.85546875" style="2" customWidth="1"/>
    <col min="12290" max="12290" width="64.85546875" style="2" customWidth="1"/>
    <col min="12291" max="12291" width="14.7109375" style="2" customWidth="1"/>
    <col min="12292" max="12292" width="14.42578125" style="2" customWidth="1"/>
    <col min="12293" max="12293" width="18.7109375" style="2" customWidth="1"/>
    <col min="12294" max="12294" width="0.85546875" style="2" customWidth="1"/>
    <col min="12295" max="12295" width="10.28515625" style="2" customWidth="1"/>
    <col min="12296" max="12296" width="15" style="2" customWidth="1"/>
    <col min="12297" max="12512" width="0" style="2" hidden="1" customWidth="1"/>
    <col min="12513" max="12513" width="3" style="2" customWidth="1"/>
    <col min="12514" max="12514" width="7.85546875" style="2"/>
    <col min="12515" max="12516" width="1.140625" style="2" customWidth="1"/>
    <col min="12517" max="12517" width="7.85546875" style="2"/>
    <col min="12518" max="12518" width="2.7109375" style="2" customWidth="1"/>
    <col min="12519" max="12519" width="2.85546875" style="2" customWidth="1"/>
    <col min="12520" max="12520" width="3" style="2" customWidth="1"/>
    <col min="12521" max="12544" width="7.85546875" style="2"/>
    <col min="12545" max="12545" width="0.85546875" style="2" customWidth="1"/>
    <col min="12546" max="12546" width="64.85546875" style="2" customWidth="1"/>
    <col min="12547" max="12547" width="14.7109375" style="2" customWidth="1"/>
    <col min="12548" max="12548" width="14.42578125" style="2" customWidth="1"/>
    <col min="12549" max="12549" width="18.7109375" style="2" customWidth="1"/>
    <col min="12550" max="12550" width="0.85546875" style="2" customWidth="1"/>
    <col min="12551" max="12551" width="10.28515625" style="2" customWidth="1"/>
    <col min="12552" max="12552" width="15" style="2" customWidth="1"/>
    <col min="12553" max="12768" width="0" style="2" hidden="1" customWidth="1"/>
    <col min="12769" max="12769" width="3" style="2" customWidth="1"/>
    <col min="12770" max="12770" width="7.85546875" style="2"/>
    <col min="12771" max="12772" width="1.140625" style="2" customWidth="1"/>
    <col min="12773" max="12773" width="7.85546875" style="2"/>
    <col min="12774" max="12774" width="2.7109375" style="2" customWidth="1"/>
    <col min="12775" max="12775" width="2.85546875" style="2" customWidth="1"/>
    <col min="12776" max="12776" width="3" style="2" customWidth="1"/>
    <col min="12777" max="12800" width="7.85546875" style="2"/>
    <col min="12801" max="12801" width="0.85546875" style="2" customWidth="1"/>
    <col min="12802" max="12802" width="64.85546875" style="2" customWidth="1"/>
    <col min="12803" max="12803" width="14.7109375" style="2" customWidth="1"/>
    <col min="12804" max="12804" width="14.42578125" style="2" customWidth="1"/>
    <col min="12805" max="12805" width="18.7109375" style="2" customWidth="1"/>
    <col min="12806" max="12806" width="0.85546875" style="2" customWidth="1"/>
    <col min="12807" max="12807" width="10.28515625" style="2" customWidth="1"/>
    <col min="12808" max="12808" width="15" style="2" customWidth="1"/>
    <col min="12809" max="13024" width="0" style="2" hidden="1" customWidth="1"/>
    <col min="13025" max="13025" width="3" style="2" customWidth="1"/>
    <col min="13026" max="13026" width="7.85546875" style="2"/>
    <col min="13027" max="13028" width="1.140625" style="2" customWidth="1"/>
    <col min="13029" max="13029" width="7.85546875" style="2"/>
    <col min="13030" max="13030" width="2.7109375" style="2" customWidth="1"/>
    <col min="13031" max="13031" width="2.85546875" style="2" customWidth="1"/>
    <col min="13032" max="13032" width="3" style="2" customWidth="1"/>
    <col min="13033" max="13056" width="7.85546875" style="2"/>
    <col min="13057" max="13057" width="0.85546875" style="2" customWidth="1"/>
    <col min="13058" max="13058" width="64.85546875" style="2" customWidth="1"/>
    <col min="13059" max="13059" width="14.7109375" style="2" customWidth="1"/>
    <col min="13060" max="13060" width="14.42578125" style="2" customWidth="1"/>
    <col min="13061" max="13061" width="18.7109375" style="2" customWidth="1"/>
    <col min="13062" max="13062" width="0.85546875" style="2" customWidth="1"/>
    <col min="13063" max="13063" width="10.28515625" style="2" customWidth="1"/>
    <col min="13064" max="13064" width="15" style="2" customWidth="1"/>
    <col min="13065" max="13280" width="0" style="2" hidden="1" customWidth="1"/>
    <col min="13281" max="13281" width="3" style="2" customWidth="1"/>
    <col min="13282" max="13282" width="7.85546875" style="2"/>
    <col min="13283" max="13284" width="1.140625" style="2" customWidth="1"/>
    <col min="13285" max="13285" width="7.85546875" style="2"/>
    <col min="13286" max="13286" width="2.7109375" style="2" customWidth="1"/>
    <col min="13287" max="13287" width="2.85546875" style="2" customWidth="1"/>
    <col min="13288" max="13288" width="3" style="2" customWidth="1"/>
    <col min="13289" max="13312" width="7.85546875" style="2"/>
    <col min="13313" max="13313" width="0.85546875" style="2" customWidth="1"/>
    <col min="13314" max="13314" width="64.85546875" style="2" customWidth="1"/>
    <col min="13315" max="13315" width="14.7109375" style="2" customWidth="1"/>
    <col min="13316" max="13316" width="14.42578125" style="2" customWidth="1"/>
    <col min="13317" max="13317" width="18.7109375" style="2" customWidth="1"/>
    <col min="13318" max="13318" width="0.85546875" style="2" customWidth="1"/>
    <col min="13319" max="13319" width="10.28515625" style="2" customWidth="1"/>
    <col min="13320" max="13320" width="15" style="2" customWidth="1"/>
    <col min="13321" max="13536" width="0" style="2" hidden="1" customWidth="1"/>
    <col min="13537" max="13537" width="3" style="2" customWidth="1"/>
    <col min="13538" max="13538" width="7.85546875" style="2"/>
    <col min="13539" max="13540" width="1.140625" style="2" customWidth="1"/>
    <col min="13541" max="13541" width="7.85546875" style="2"/>
    <col min="13542" max="13542" width="2.7109375" style="2" customWidth="1"/>
    <col min="13543" max="13543" width="2.85546875" style="2" customWidth="1"/>
    <col min="13544" max="13544" width="3" style="2" customWidth="1"/>
    <col min="13545" max="13568" width="7.85546875" style="2"/>
    <col min="13569" max="13569" width="0.85546875" style="2" customWidth="1"/>
    <col min="13570" max="13570" width="64.85546875" style="2" customWidth="1"/>
    <col min="13571" max="13571" width="14.7109375" style="2" customWidth="1"/>
    <col min="13572" max="13572" width="14.42578125" style="2" customWidth="1"/>
    <col min="13573" max="13573" width="18.7109375" style="2" customWidth="1"/>
    <col min="13574" max="13574" width="0.85546875" style="2" customWidth="1"/>
    <col min="13575" max="13575" width="10.28515625" style="2" customWidth="1"/>
    <col min="13576" max="13576" width="15" style="2" customWidth="1"/>
    <col min="13577" max="13792" width="0" style="2" hidden="1" customWidth="1"/>
    <col min="13793" max="13793" width="3" style="2" customWidth="1"/>
    <col min="13794" max="13794" width="7.85546875" style="2"/>
    <col min="13795" max="13796" width="1.140625" style="2" customWidth="1"/>
    <col min="13797" max="13797" width="7.85546875" style="2"/>
    <col min="13798" max="13798" width="2.7109375" style="2" customWidth="1"/>
    <col min="13799" max="13799" width="2.85546875" style="2" customWidth="1"/>
    <col min="13800" max="13800" width="3" style="2" customWidth="1"/>
    <col min="13801" max="13824" width="7.85546875" style="2"/>
    <col min="13825" max="13825" width="0.85546875" style="2" customWidth="1"/>
    <col min="13826" max="13826" width="64.85546875" style="2" customWidth="1"/>
    <col min="13827" max="13827" width="14.7109375" style="2" customWidth="1"/>
    <col min="13828" max="13828" width="14.42578125" style="2" customWidth="1"/>
    <col min="13829" max="13829" width="18.7109375" style="2" customWidth="1"/>
    <col min="13830" max="13830" width="0.85546875" style="2" customWidth="1"/>
    <col min="13831" max="13831" width="10.28515625" style="2" customWidth="1"/>
    <col min="13832" max="13832" width="15" style="2" customWidth="1"/>
    <col min="13833" max="14048" width="0" style="2" hidden="1" customWidth="1"/>
    <col min="14049" max="14049" width="3" style="2" customWidth="1"/>
    <col min="14050" max="14050" width="7.85546875" style="2"/>
    <col min="14051" max="14052" width="1.140625" style="2" customWidth="1"/>
    <col min="14053" max="14053" width="7.85546875" style="2"/>
    <col min="14054" max="14054" width="2.7109375" style="2" customWidth="1"/>
    <col min="14055" max="14055" width="2.85546875" style="2" customWidth="1"/>
    <col min="14056" max="14056" width="3" style="2" customWidth="1"/>
    <col min="14057" max="14080" width="7.85546875" style="2"/>
    <col min="14081" max="14081" width="0.85546875" style="2" customWidth="1"/>
    <col min="14082" max="14082" width="64.85546875" style="2" customWidth="1"/>
    <col min="14083" max="14083" width="14.7109375" style="2" customWidth="1"/>
    <col min="14084" max="14084" width="14.42578125" style="2" customWidth="1"/>
    <col min="14085" max="14085" width="18.7109375" style="2" customWidth="1"/>
    <col min="14086" max="14086" width="0.85546875" style="2" customWidth="1"/>
    <col min="14087" max="14087" width="10.28515625" style="2" customWidth="1"/>
    <col min="14088" max="14088" width="15" style="2" customWidth="1"/>
    <col min="14089" max="14304" width="0" style="2" hidden="1" customWidth="1"/>
    <col min="14305" max="14305" width="3" style="2" customWidth="1"/>
    <col min="14306" max="14306" width="7.85546875" style="2"/>
    <col min="14307" max="14308" width="1.140625" style="2" customWidth="1"/>
    <col min="14309" max="14309" width="7.85546875" style="2"/>
    <col min="14310" max="14310" width="2.7109375" style="2" customWidth="1"/>
    <col min="14311" max="14311" width="2.85546875" style="2" customWidth="1"/>
    <col min="14312" max="14312" width="3" style="2" customWidth="1"/>
    <col min="14313" max="14336" width="7.85546875" style="2"/>
    <col min="14337" max="14337" width="0.85546875" style="2" customWidth="1"/>
    <col min="14338" max="14338" width="64.85546875" style="2" customWidth="1"/>
    <col min="14339" max="14339" width="14.7109375" style="2" customWidth="1"/>
    <col min="14340" max="14340" width="14.42578125" style="2" customWidth="1"/>
    <col min="14341" max="14341" width="18.7109375" style="2" customWidth="1"/>
    <col min="14342" max="14342" width="0.85546875" style="2" customWidth="1"/>
    <col min="14343" max="14343" width="10.28515625" style="2" customWidth="1"/>
    <col min="14344" max="14344" width="15" style="2" customWidth="1"/>
    <col min="14345" max="14560" width="0" style="2" hidden="1" customWidth="1"/>
    <col min="14561" max="14561" width="3" style="2" customWidth="1"/>
    <col min="14562" max="14562" width="7.85546875" style="2"/>
    <col min="14563" max="14564" width="1.140625" style="2" customWidth="1"/>
    <col min="14565" max="14565" width="7.85546875" style="2"/>
    <col min="14566" max="14566" width="2.7109375" style="2" customWidth="1"/>
    <col min="14567" max="14567" width="2.85546875" style="2" customWidth="1"/>
    <col min="14568" max="14568" width="3" style="2" customWidth="1"/>
    <col min="14569" max="14592" width="7.85546875" style="2"/>
    <col min="14593" max="14593" width="0.85546875" style="2" customWidth="1"/>
    <col min="14594" max="14594" width="64.85546875" style="2" customWidth="1"/>
    <col min="14595" max="14595" width="14.7109375" style="2" customWidth="1"/>
    <col min="14596" max="14596" width="14.42578125" style="2" customWidth="1"/>
    <col min="14597" max="14597" width="18.7109375" style="2" customWidth="1"/>
    <col min="14598" max="14598" width="0.85546875" style="2" customWidth="1"/>
    <col min="14599" max="14599" width="10.28515625" style="2" customWidth="1"/>
    <col min="14600" max="14600" width="15" style="2" customWidth="1"/>
    <col min="14601" max="14816" width="0" style="2" hidden="1" customWidth="1"/>
    <col min="14817" max="14817" width="3" style="2" customWidth="1"/>
    <col min="14818" max="14818" width="7.85546875" style="2"/>
    <col min="14819" max="14820" width="1.140625" style="2" customWidth="1"/>
    <col min="14821" max="14821" width="7.85546875" style="2"/>
    <col min="14822" max="14822" width="2.7109375" style="2" customWidth="1"/>
    <col min="14823" max="14823" width="2.85546875" style="2" customWidth="1"/>
    <col min="14824" max="14824" width="3" style="2" customWidth="1"/>
    <col min="14825" max="14848" width="7.85546875" style="2"/>
    <col min="14849" max="14849" width="0.85546875" style="2" customWidth="1"/>
    <col min="14850" max="14850" width="64.85546875" style="2" customWidth="1"/>
    <col min="14851" max="14851" width="14.7109375" style="2" customWidth="1"/>
    <col min="14852" max="14852" width="14.42578125" style="2" customWidth="1"/>
    <col min="14853" max="14853" width="18.7109375" style="2" customWidth="1"/>
    <col min="14854" max="14854" width="0.85546875" style="2" customWidth="1"/>
    <col min="14855" max="14855" width="10.28515625" style="2" customWidth="1"/>
    <col min="14856" max="14856" width="15" style="2" customWidth="1"/>
    <col min="14857" max="15072" width="0" style="2" hidden="1" customWidth="1"/>
    <col min="15073" max="15073" width="3" style="2" customWidth="1"/>
    <col min="15074" max="15074" width="7.85546875" style="2"/>
    <col min="15075" max="15076" width="1.140625" style="2" customWidth="1"/>
    <col min="15077" max="15077" width="7.85546875" style="2"/>
    <col min="15078" max="15078" width="2.7109375" style="2" customWidth="1"/>
    <col min="15079" max="15079" width="2.85546875" style="2" customWidth="1"/>
    <col min="15080" max="15080" width="3" style="2" customWidth="1"/>
    <col min="15081" max="15104" width="7.85546875" style="2"/>
    <col min="15105" max="15105" width="0.85546875" style="2" customWidth="1"/>
    <col min="15106" max="15106" width="64.85546875" style="2" customWidth="1"/>
    <col min="15107" max="15107" width="14.7109375" style="2" customWidth="1"/>
    <col min="15108" max="15108" width="14.42578125" style="2" customWidth="1"/>
    <col min="15109" max="15109" width="18.7109375" style="2" customWidth="1"/>
    <col min="15110" max="15110" width="0.85546875" style="2" customWidth="1"/>
    <col min="15111" max="15111" width="10.28515625" style="2" customWidth="1"/>
    <col min="15112" max="15112" width="15" style="2" customWidth="1"/>
    <col min="15113" max="15328" width="0" style="2" hidden="1" customWidth="1"/>
    <col min="15329" max="15329" width="3" style="2" customWidth="1"/>
    <col min="15330" max="15330" width="7.85546875" style="2"/>
    <col min="15331" max="15332" width="1.140625" style="2" customWidth="1"/>
    <col min="15333" max="15333" width="7.85546875" style="2"/>
    <col min="15334" max="15334" width="2.7109375" style="2" customWidth="1"/>
    <col min="15335" max="15335" width="2.85546875" style="2" customWidth="1"/>
    <col min="15336" max="15336" width="3" style="2" customWidth="1"/>
    <col min="15337" max="15360" width="7.85546875" style="2"/>
    <col min="15361" max="15361" width="0.85546875" style="2" customWidth="1"/>
    <col min="15362" max="15362" width="64.85546875" style="2" customWidth="1"/>
    <col min="15363" max="15363" width="14.7109375" style="2" customWidth="1"/>
    <col min="15364" max="15364" width="14.42578125" style="2" customWidth="1"/>
    <col min="15365" max="15365" width="18.7109375" style="2" customWidth="1"/>
    <col min="15366" max="15366" width="0.85546875" style="2" customWidth="1"/>
    <col min="15367" max="15367" width="10.28515625" style="2" customWidth="1"/>
    <col min="15368" max="15368" width="15" style="2" customWidth="1"/>
    <col min="15369" max="15584" width="0" style="2" hidden="1" customWidth="1"/>
    <col min="15585" max="15585" width="3" style="2" customWidth="1"/>
    <col min="15586" max="15586" width="7.85546875" style="2"/>
    <col min="15587" max="15588" width="1.140625" style="2" customWidth="1"/>
    <col min="15589" max="15589" width="7.85546875" style="2"/>
    <col min="15590" max="15590" width="2.7109375" style="2" customWidth="1"/>
    <col min="15591" max="15591" width="2.85546875" style="2" customWidth="1"/>
    <col min="15592" max="15592" width="3" style="2" customWidth="1"/>
    <col min="15593" max="15616" width="7.85546875" style="2"/>
    <col min="15617" max="15617" width="0.85546875" style="2" customWidth="1"/>
    <col min="15618" max="15618" width="64.85546875" style="2" customWidth="1"/>
    <col min="15619" max="15619" width="14.7109375" style="2" customWidth="1"/>
    <col min="15620" max="15620" width="14.42578125" style="2" customWidth="1"/>
    <col min="15621" max="15621" width="18.7109375" style="2" customWidth="1"/>
    <col min="15622" max="15622" width="0.85546875" style="2" customWidth="1"/>
    <col min="15623" max="15623" width="10.28515625" style="2" customWidth="1"/>
    <col min="15624" max="15624" width="15" style="2" customWidth="1"/>
    <col min="15625" max="15840" width="0" style="2" hidden="1" customWidth="1"/>
    <col min="15841" max="15841" width="3" style="2" customWidth="1"/>
    <col min="15842" max="15842" width="7.85546875" style="2"/>
    <col min="15843" max="15844" width="1.140625" style="2" customWidth="1"/>
    <col min="15845" max="15845" width="7.85546875" style="2"/>
    <col min="15846" max="15846" width="2.7109375" style="2" customWidth="1"/>
    <col min="15847" max="15847" width="2.85546875" style="2" customWidth="1"/>
    <col min="15848" max="15848" width="3" style="2" customWidth="1"/>
    <col min="15849" max="15872" width="7.85546875" style="2"/>
    <col min="15873" max="15873" width="0.85546875" style="2" customWidth="1"/>
    <col min="15874" max="15874" width="64.85546875" style="2" customWidth="1"/>
    <col min="15875" max="15875" width="14.7109375" style="2" customWidth="1"/>
    <col min="15876" max="15876" width="14.42578125" style="2" customWidth="1"/>
    <col min="15877" max="15877" width="18.7109375" style="2" customWidth="1"/>
    <col min="15878" max="15878" width="0.85546875" style="2" customWidth="1"/>
    <col min="15879" max="15879" width="10.28515625" style="2" customWidth="1"/>
    <col min="15880" max="15880" width="15" style="2" customWidth="1"/>
    <col min="15881" max="16096" width="0" style="2" hidden="1" customWidth="1"/>
    <col min="16097" max="16097" width="3" style="2" customWidth="1"/>
    <col min="16098" max="16098" width="7.85546875" style="2"/>
    <col min="16099" max="16100" width="1.140625" style="2" customWidth="1"/>
    <col min="16101" max="16101" width="7.85546875" style="2"/>
    <col min="16102" max="16102" width="2.7109375" style="2" customWidth="1"/>
    <col min="16103" max="16103" width="2.85546875" style="2" customWidth="1"/>
    <col min="16104" max="16104" width="3" style="2" customWidth="1"/>
    <col min="16105" max="16128" width="7.85546875" style="2"/>
    <col min="16129" max="16129" width="0.85546875" style="2" customWidth="1"/>
    <col min="16130" max="16130" width="64.85546875" style="2" customWidth="1"/>
    <col min="16131" max="16131" width="14.7109375" style="2" customWidth="1"/>
    <col min="16132" max="16132" width="14.42578125" style="2" customWidth="1"/>
    <col min="16133" max="16133" width="18.7109375" style="2" customWidth="1"/>
    <col min="16134" max="16134" width="0.85546875" style="2" customWidth="1"/>
    <col min="16135" max="16135" width="10.28515625" style="2" customWidth="1"/>
    <col min="16136" max="16136" width="15" style="2" customWidth="1"/>
    <col min="16137" max="16352" width="0" style="2" hidden="1" customWidth="1"/>
    <col min="16353" max="16353" width="3" style="2" customWidth="1"/>
    <col min="16354" max="16354" width="7.85546875" style="2"/>
    <col min="16355" max="16356" width="1.140625" style="2" customWidth="1"/>
    <col min="16357" max="16357" width="7.85546875" style="2"/>
    <col min="16358" max="16358" width="2.7109375" style="2" customWidth="1"/>
    <col min="16359" max="16359" width="2.85546875" style="2" customWidth="1"/>
    <col min="16360" max="16360" width="3" style="2" customWidth="1"/>
    <col min="16361" max="16384" width="7.85546875" style="2"/>
  </cols>
  <sheetData>
    <row r="1" spans="2:168" ht="2.25" customHeight="1" thickBot="1"/>
    <row r="2" spans="2:168" ht="21" thickBot="1">
      <c r="B2" s="281"/>
      <c r="C2" s="282"/>
      <c r="D2" s="282"/>
      <c r="E2" s="283"/>
      <c r="F2" s="133"/>
      <c r="EW2" s="5" t="str">
        <f>IF(AND(EQ4&gt;25,EQ4&lt;30),EQ4,"")</f>
        <v/>
      </c>
      <c r="FG2" s="6"/>
      <c r="FH2" s="7"/>
      <c r="FI2" s="7"/>
      <c r="FJ2" s="7"/>
      <c r="FK2" s="7"/>
      <c r="FL2" s="8"/>
    </row>
    <row r="3" spans="2:168" ht="15" customHeight="1" thickBot="1">
      <c r="B3" s="9" t="s">
        <v>0</v>
      </c>
      <c r="C3" s="549" t="s">
        <v>224</v>
      </c>
      <c r="D3" s="550"/>
      <c r="E3" s="284" t="s">
        <v>1</v>
      </c>
      <c r="F3" s="134"/>
      <c r="EO3" s="10"/>
      <c r="FG3" s="6"/>
      <c r="FH3" s="7"/>
      <c r="FI3" s="7"/>
      <c r="FJ3" s="11"/>
      <c r="FK3" s="7"/>
      <c r="FL3" s="8"/>
    </row>
    <row r="4" spans="2:168" ht="15" customHeight="1" thickBot="1">
      <c r="B4" s="9" t="s">
        <v>2</v>
      </c>
      <c r="C4" s="287" t="s">
        <v>3</v>
      </c>
      <c r="D4" s="288"/>
      <c r="E4" s="285"/>
      <c r="F4" s="134"/>
      <c r="FG4" s="6"/>
      <c r="FH4" s="12"/>
      <c r="FI4" s="12"/>
      <c r="FJ4" s="13"/>
      <c r="FK4" s="14"/>
      <c r="FL4" s="8"/>
    </row>
    <row r="5" spans="2:168" ht="15.75">
      <c r="B5" s="15"/>
      <c r="C5" s="16"/>
      <c r="D5" s="16"/>
      <c r="E5" s="285"/>
      <c r="F5" s="134"/>
      <c r="FG5" s="6"/>
      <c r="FH5" s="12"/>
      <c r="FI5" s="12"/>
      <c r="FJ5" s="13"/>
      <c r="FK5" s="14"/>
      <c r="FL5" s="8"/>
    </row>
    <row r="6" spans="2:168">
      <c r="B6" s="164" t="s">
        <v>216</v>
      </c>
      <c r="C6" s="130" t="s">
        <v>4</v>
      </c>
      <c r="D6" s="17">
        <v>29382</v>
      </c>
      <c r="E6" s="285"/>
      <c r="F6" s="134"/>
      <c r="FG6" s="6"/>
      <c r="FH6" s="12"/>
      <c r="FI6" s="12"/>
      <c r="FJ6" s="12"/>
      <c r="FK6" s="14"/>
      <c r="FL6" s="8"/>
    </row>
    <row r="7" spans="2:168" ht="16.5" thickBot="1">
      <c r="B7" s="162" t="s">
        <v>205</v>
      </c>
      <c r="C7" s="131" t="s">
        <v>5</v>
      </c>
      <c r="D7" s="132">
        <f ca="1">DATEDIF(D6,TODAY(),"Y")</f>
        <v>43</v>
      </c>
      <c r="E7" s="286"/>
      <c r="F7" s="134"/>
      <c r="FA7" s="19">
        <f ca="1">TODAY()</f>
        <v>45429</v>
      </c>
      <c r="FG7" s="6"/>
      <c r="FH7" s="12"/>
      <c r="FI7" s="12"/>
      <c r="FJ7" s="12"/>
      <c r="FK7" s="14"/>
      <c r="FL7" s="8"/>
    </row>
    <row r="8" spans="2:168" ht="2.25" customHeight="1" thickBot="1">
      <c r="B8" s="18"/>
      <c r="E8" s="20"/>
      <c r="F8" s="134"/>
      <c r="FA8" s="3" t="s">
        <v>6</v>
      </c>
      <c r="FG8" s="6"/>
      <c r="FH8" s="21"/>
      <c r="FI8" s="12"/>
      <c r="FJ8" s="12"/>
      <c r="FK8" s="14"/>
      <c r="FL8" s="8"/>
    </row>
    <row r="9" spans="2:168" ht="26.25" customHeight="1" thickBot="1">
      <c r="B9" s="289" t="s">
        <v>221</v>
      </c>
      <c r="C9" s="290"/>
      <c r="D9" s="290"/>
      <c r="E9" s="291"/>
      <c r="F9" s="134"/>
      <c r="FA9" s="3" t="s">
        <v>6</v>
      </c>
    </row>
    <row r="10" spans="2:168" ht="18.75" thickBot="1">
      <c r="B10" s="278" t="s">
        <v>7</v>
      </c>
      <c r="C10" s="279"/>
      <c r="D10" s="280"/>
      <c r="E10" s="22">
        <v>1000000</v>
      </c>
      <c r="F10" s="134"/>
      <c r="FA10" s="3" t="s">
        <v>8</v>
      </c>
    </row>
    <row r="11" spans="2:168" ht="18.75" thickBot="1">
      <c r="B11" s="292" t="s">
        <v>9</v>
      </c>
      <c r="C11" s="293"/>
      <c r="D11" s="294"/>
      <c r="E11" s="23">
        <v>0</v>
      </c>
      <c r="F11" s="134"/>
    </row>
    <row r="12" spans="2:168" ht="18.75" thickBot="1">
      <c r="B12" s="295" t="s">
        <v>10</v>
      </c>
      <c r="C12" s="296"/>
      <c r="D12" s="297"/>
      <c r="E12" s="24">
        <f>SUM(E10:E11)</f>
        <v>1000000</v>
      </c>
      <c r="F12" s="134"/>
    </row>
    <row r="13" spans="2:168" ht="15.75" customHeight="1" thickBot="1">
      <c r="B13" s="298" t="s">
        <v>11</v>
      </c>
      <c r="C13" s="299"/>
      <c r="D13" s="300"/>
      <c r="E13" s="25">
        <v>50000</v>
      </c>
      <c r="F13" s="134"/>
      <c r="G13" s="26"/>
      <c r="H13" s="26"/>
      <c r="I13" s="27"/>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R13" s="29"/>
    </row>
    <row r="14" spans="2:168" ht="15.75" customHeight="1" thickBot="1">
      <c r="B14" s="301" t="s">
        <v>12</v>
      </c>
      <c r="C14" s="302"/>
      <c r="D14" s="303"/>
      <c r="E14" s="30">
        <v>0</v>
      </c>
      <c r="F14" s="134"/>
      <c r="G14" s="304" t="s">
        <v>13</v>
      </c>
      <c r="H14" s="305"/>
      <c r="I14" s="27"/>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R14" s="29"/>
    </row>
    <row r="15" spans="2:168" ht="15.75" customHeight="1" thickBot="1">
      <c r="B15" s="301" t="s">
        <v>14</v>
      </c>
      <c r="C15" s="302"/>
      <c r="D15" s="303"/>
      <c r="E15" s="30">
        <v>0</v>
      </c>
      <c r="F15" s="134"/>
      <c r="G15" s="306"/>
      <c r="H15" s="307"/>
      <c r="I15" s="27"/>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R15" s="29"/>
    </row>
    <row r="16" spans="2:168" ht="15.75" customHeight="1" thickBot="1">
      <c r="B16" s="301" t="s">
        <v>15</v>
      </c>
      <c r="C16" s="302"/>
      <c r="D16" s="303"/>
      <c r="E16" s="30">
        <v>0</v>
      </c>
      <c r="F16" s="134"/>
      <c r="G16" s="306"/>
      <c r="H16" s="307"/>
      <c r="I16" s="27"/>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R16" s="29"/>
    </row>
    <row r="17" spans="2:215" ht="15.75" customHeight="1" thickBot="1">
      <c r="B17" s="301" t="s">
        <v>16</v>
      </c>
      <c r="C17" s="302"/>
      <c r="D17" s="303"/>
      <c r="E17" s="30">
        <v>0</v>
      </c>
      <c r="F17" s="134"/>
      <c r="G17" s="306"/>
      <c r="H17" s="307"/>
      <c r="I17" s="27"/>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R17" s="29"/>
    </row>
    <row r="18" spans="2:215" ht="15.75" customHeight="1" thickBot="1">
      <c r="B18" s="301" t="s">
        <v>17</v>
      </c>
      <c r="C18" s="302"/>
      <c r="D18" s="303"/>
      <c r="E18" s="30">
        <v>0</v>
      </c>
      <c r="F18" s="134"/>
      <c r="G18" s="308"/>
      <c r="H18" s="309"/>
      <c r="I18" s="27"/>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R18" s="29"/>
    </row>
    <row r="19" spans="2:215" ht="18.75" thickBot="1">
      <c r="B19" s="311" t="s">
        <v>18</v>
      </c>
      <c r="C19" s="312"/>
      <c r="D19" s="313"/>
      <c r="E19" s="24">
        <f>SUM(E12-E13-E14-E15-E16-E17-E18,0)</f>
        <v>950000</v>
      </c>
      <c r="F19" s="134"/>
      <c r="G19" s="26"/>
      <c r="H19" s="26"/>
      <c r="I19" s="27"/>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R19" s="29">
        <f>ROUND(IF(E19&gt;600000,(600000-300000)*5/100,(E19-300000)*5/100),0)</f>
        <v>15000</v>
      </c>
      <c r="ES19" s="3">
        <f>ROUND(IF(E19&gt;300000,ER19,ET19),0)</f>
        <v>15000</v>
      </c>
      <c r="ET19" s="3">
        <v>0</v>
      </c>
      <c r="EW19" s="5" t="str">
        <f>IF(AND(EQ4&gt;25,EQ4&lt;30),EQ4,"")</f>
        <v/>
      </c>
      <c r="EX19" s="31"/>
    </row>
    <row r="20" spans="2:215" ht="15.75" thickTop="1">
      <c r="B20" s="301" t="s">
        <v>19</v>
      </c>
      <c r="C20" s="302"/>
      <c r="D20" s="303"/>
      <c r="E20" s="32">
        <f>ER26</f>
        <v>0</v>
      </c>
      <c r="F20" s="134"/>
      <c r="G20" s="26"/>
      <c r="H20" s="26"/>
      <c r="I20" s="27"/>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R20" s="29">
        <f>ROUND(IF(E19&gt;900000,(900000-600000)*10/100,(E19-600000)*10/100),0)</f>
        <v>30000</v>
      </c>
      <c r="ES20" s="3">
        <f>ROUND(IF(E19&gt;600000,ER20,ET20),0)</f>
        <v>30000</v>
      </c>
      <c r="ET20" s="3">
        <v>0</v>
      </c>
    </row>
    <row r="21" spans="2:215" ht="18.75" thickBot="1">
      <c r="B21" s="301" t="s">
        <v>20</v>
      </c>
      <c r="C21" s="302"/>
      <c r="D21" s="303"/>
      <c r="E21" s="33">
        <f>ES24</f>
        <v>52500</v>
      </c>
      <c r="F21" s="134"/>
      <c r="G21" s="26"/>
      <c r="H21" s="26"/>
      <c r="I21" s="27"/>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R21" s="29">
        <f>ROUND(IF(E19&gt;1200000,(1200000-900000)*15/100,(E19-900000)*15/100),0)</f>
        <v>7500</v>
      </c>
      <c r="ES21" s="3">
        <f>IF(E19&gt;900000,ER21,ET21)</f>
        <v>7500</v>
      </c>
      <c r="ET21" s="3">
        <v>0</v>
      </c>
    </row>
    <row r="22" spans="2:215" ht="15.75" thickTop="1">
      <c r="B22" s="301" t="s">
        <v>210</v>
      </c>
      <c r="C22" s="302"/>
      <c r="D22" s="303"/>
      <c r="E22" s="34">
        <f>ET31</f>
        <v>0</v>
      </c>
      <c r="F22" s="134"/>
      <c r="ER22" s="29">
        <f>ROUND(IF(E19&gt;1500000,(1500000-1200000)*20/100,(E19-1200000)*20/100),0)</f>
        <v>-50000</v>
      </c>
      <c r="ES22" s="3">
        <f>IF(E19&gt;1200000,ER22,ET22)</f>
        <v>0</v>
      </c>
      <c r="ET22" s="3">
        <v>0</v>
      </c>
    </row>
    <row r="23" spans="2:215" ht="17.25" thickBot="1">
      <c r="B23" s="301" t="s">
        <v>21</v>
      </c>
      <c r="C23" s="302"/>
      <c r="D23" s="303"/>
      <c r="E23" s="35">
        <f>ES26</f>
        <v>2100</v>
      </c>
      <c r="F23" s="134"/>
      <c r="ER23" s="31">
        <f>(E19-1500000)*30/100</f>
        <v>-165000</v>
      </c>
      <c r="ES23" s="3">
        <f>IF(E19&gt;1500000,ER23,ET23)</f>
        <v>0</v>
      </c>
      <c r="ET23" s="3">
        <v>0</v>
      </c>
    </row>
    <row r="24" spans="2:215" ht="19.5" thickTop="1" thickBot="1">
      <c r="B24" s="314" t="s">
        <v>22</v>
      </c>
      <c r="C24" s="315"/>
      <c r="D24" s="316"/>
      <c r="E24" s="36">
        <f>ROUND(SUM(E21:E23),0)</f>
        <v>54600</v>
      </c>
      <c r="F24" s="134"/>
      <c r="ER24" s="29" t="s">
        <v>23</v>
      </c>
      <c r="ES24" s="3">
        <f>SUM(ES19,ES20,ES21,ES22,ES23)-ER26</f>
        <v>52500</v>
      </c>
    </row>
    <row r="25" spans="2:215" ht="15.75" thickBot="1">
      <c r="B25" s="317" t="s">
        <v>24</v>
      </c>
      <c r="C25" s="318"/>
      <c r="D25" s="319"/>
      <c r="E25" s="37">
        <v>10000</v>
      </c>
      <c r="F25" s="134"/>
      <c r="ER25" s="38" t="s">
        <v>25</v>
      </c>
      <c r="ES25" s="38" t="s">
        <v>26</v>
      </c>
    </row>
    <row r="26" spans="2:215" ht="18.75" thickBot="1">
      <c r="B26" s="301" t="s">
        <v>27</v>
      </c>
      <c r="C26" s="302"/>
      <c r="D26" s="303"/>
      <c r="E26" s="39">
        <f>E24-E25</f>
        <v>44600</v>
      </c>
      <c r="F26" s="134"/>
      <c r="ER26" s="38">
        <f>ROUND(IF(ES20&gt;10000,0,SUM(ES19,ES20)),0)</f>
        <v>0</v>
      </c>
      <c r="ES26" s="40">
        <f>(SUM(ES19,ES20,ES21,ES22,ES23,ET31)-ER26)*4/100</f>
        <v>2100</v>
      </c>
    </row>
    <row r="27" spans="2:215" ht="19.5" thickTop="1" thickBot="1">
      <c r="B27" s="320" t="s">
        <v>28</v>
      </c>
      <c r="C27" s="321"/>
      <c r="D27" s="322"/>
      <c r="E27" s="41">
        <f>(E24/E10)</f>
        <v>5.4600000000000003E-2</v>
      </c>
      <c r="F27" s="134"/>
    </row>
    <row r="28" spans="2:215" ht="12" customHeight="1" thickBot="1">
      <c r="B28" s="135"/>
      <c r="C28" s="136"/>
      <c r="D28" s="136"/>
      <c r="E28" s="42"/>
      <c r="F28" s="134"/>
      <c r="ER28" s="43">
        <f>IF(AND(E19&gt;5000000,E19&lt;10000000),ES24*0.1,0)</f>
        <v>0</v>
      </c>
      <c r="ES28" s="3">
        <f>ER28</f>
        <v>0</v>
      </c>
      <c r="ET28" s="3" t="b">
        <f>IF(E19&gt;5000000,ES28)</f>
        <v>0</v>
      </c>
      <c r="HG28" s="44">
        <f ca="1">ROUND(IF(HD177&lt;12500,0,IF(HD177&gt;12500,HD177)),0)</f>
        <v>26000</v>
      </c>
    </row>
    <row r="29" spans="2:215" ht="26.25" customHeight="1" thickBot="1">
      <c r="B29" s="323" t="s">
        <v>222</v>
      </c>
      <c r="C29" s="324"/>
      <c r="D29" s="324"/>
      <c r="E29" s="325"/>
      <c r="F29" s="134"/>
      <c r="G29" s="10"/>
      <c r="ER29" s="43">
        <f>IF(AND(E19&gt;10000000,E19&lt;50000000),ES24*0.15,0)</f>
        <v>0</v>
      </c>
      <c r="ES29" s="3">
        <f>ER29</f>
        <v>0</v>
      </c>
      <c r="ET29" s="3">
        <f>IF(E19&lt;50000000,ES29)</f>
        <v>0</v>
      </c>
      <c r="FG29" s="6"/>
      <c r="FH29" s="7"/>
      <c r="FI29" s="7"/>
      <c r="FJ29" s="7"/>
      <c r="FK29" s="7"/>
      <c r="FL29" s="8"/>
    </row>
    <row r="30" spans="2:215" ht="18.75" thickBot="1">
      <c r="B30" s="45" t="s">
        <v>7</v>
      </c>
      <c r="C30" s="46"/>
      <c r="D30" s="137"/>
      <c r="E30" s="47">
        <f>E10</f>
        <v>1000000</v>
      </c>
      <c r="F30" s="138"/>
      <c r="ER30" s="43">
        <f>IF(E19&gt;50000000,ES24*0.25,0)</f>
        <v>0</v>
      </c>
      <c r="ES30" s="3">
        <f>ER30</f>
        <v>0</v>
      </c>
      <c r="ET30" s="3" t="b">
        <f>IF(E19&gt;50000000,ES30)</f>
        <v>0</v>
      </c>
      <c r="FG30" s="48"/>
      <c r="FH30" s="49"/>
      <c r="FI30" s="49"/>
      <c r="FJ30" s="49"/>
      <c r="FK30" s="49"/>
      <c r="FL30" s="8"/>
    </row>
    <row r="31" spans="2:215" ht="18" thickTop="1" thickBot="1">
      <c r="B31" s="50" t="s">
        <v>29</v>
      </c>
      <c r="C31" s="139"/>
      <c r="D31" s="51"/>
      <c r="E31" s="52">
        <f>-SUM(D32+D37+D38+D39)</f>
        <v>-132500</v>
      </c>
      <c r="F31" s="134"/>
      <c r="ET31" s="3">
        <f>ET28+ET29+ET30</f>
        <v>0</v>
      </c>
      <c r="FG31" s="6"/>
      <c r="FH31" s="7"/>
      <c r="FI31" s="7"/>
      <c r="FJ31" s="7"/>
      <c r="FK31" s="7"/>
      <c r="FL31" s="8"/>
    </row>
    <row r="32" spans="2:215" thickTop="1">
      <c r="B32" s="50" t="s">
        <v>30</v>
      </c>
      <c r="C32" s="139"/>
      <c r="D32" s="53">
        <f>MAX(MIN(D34:D36),0)</f>
        <v>80000</v>
      </c>
      <c r="E32" s="54"/>
      <c r="F32" s="134"/>
      <c r="FG32" s="6"/>
      <c r="FH32" s="12"/>
      <c r="FI32" s="12"/>
      <c r="FJ32" s="12"/>
      <c r="FK32" s="14"/>
      <c r="FL32" s="8"/>
    </row>
    <row r="33" spans="2:215" ht="14.25">
      <c r="B33" s="55" t="s">
        <v>206</v>
      </c>
      <c r="C33" s="56" t="s">
        <v>8</v>
      </c>
      <c r="D33" s="57"/>
      <c r="E33" s="54"/>
      <c r="F33" s="134"/>
      <c r="FG33" s="6"/>
      <c r="FH33" s="12"/>
      <c r="FI33" s="12"/>
      <c r="FJ33" s="58"/>
      <c r="FK33" s="14"/>
      <c r="FL33" s="8"/>
    </row>
    <row r="34" spans="2:215" ht="18">
      <c r="B34" s="59" t="s">
        <v>31</v>
      </c>
      <c r="C34" s="60">
        <v>400000</v>
      </c>
      <c r="D34" s="61">
        <f>IF(UPPER(C33)=FA8,C34*0.5,C34*0.4)</f>
        <v>160000</v>
      </c>
      <c r="E34" s="54"/>
      <c r="F34" s="134"/>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FG34" s="6"/>
      <c r="FH34" s="12"/>
      <c r="FI34" s="12"/>
      <c r="FJ34" s="12"/>
      <c r="FK34" s="14"/>
      <c r="FL34" s="8"/>
    </row>
    <row r="35" spans="2:215" ht="14.25">
      <c r="B35" s="63" t="s">
        <v>32</v>
      </c>
      <c r="C35" s="60">
        <v>120000</v>
      </c>
      <c r="D35" s="53">
        <f>C35-(C34*0.1)</f>
        <v>80000</v>
      </c>
      <c r="E35" s="54"/>
      <c r="F35" s="134"/>
      <c r="FG35" s="6"/>
      <c r="FH35" s="12"/>
      <c r="FI35" s="12"/>
      <c r="FJ35" s="12"/>
      <c r="FK35" s="14"/>
      <c r="FL35" s="8"/>
    </row>
    <row r="36" spans="2:215" thickBot="1">
      <c r="B36" s="63" t="s">
        <v>33</v>
      </c>
      <c r="C36" s="64">
        <v>80000</v>
      </c>
      <c r="D36" s="65">
        <f>+C36</f>
        <v>80000</v>
      </c>
      <c r="E36" s="54"/>
      <c r="F36" s="134"/>
      <c r="FG36" s="6"/>
      <c r="FH36" s="21"/>
      <c r="FI36" s="12"/>
      <c r="FJ36" s="12"/>
      <c r="FK36" s="14"/>
      <c r="FL36" s="8"/>
      <c r="HG36" s="44">
        <f ca="1">ROUND(IF(HD185&lt;12500,0,IF(HD185&gt;12500,HD185)),0)</f>
        <v>67500</v>
      </c>
    </row>
    <row r="37" spans="2:215" thickTop="1">
      <c r="B37" s="50" t="s">
        <v>34</v>
      </c>
      <c r="C37" s="66">
        <v>50000</v>
      </c>
      <c r="D37" s="67">
        <f>MAX(MIN(C37,50000),0)</f>
        <v>50000</v>
      </c>
      <c r="E37" s="54"/>
      <c r="F37" s="140"/>
      <c r="FG37" s="48"/>
      <c r="FH37" s="49"/>
      <c r="FI37" s="49"/>
      <c r="FJ37" s="49"/>
      <c r="FK37" s="49"/>
      <c r="FL37" s="8"/>
    </row>
    <row r="38" spans="2:215" ht="14.25">
      <c r="B38" s="50" t="s">
        <v>35</v>
      </c>
      <c r="C38" s="68">
        <v>0</v>
      </c>
      <c r="D38" s="67">
        <f>+C38</f>
        <v>0</v>
      </c>
      <c r="E38" s="54"/>
      <c r="F38" s="134"/>
      <c r="FG38" s="6"/>
      <c r="FH38" s="7"/>
      <c r="FI38" s="7"/>
      <c r="FJ38" s="7"/>
      <c r="FK38" s="7"/>
      <c r="FL38" s="8"/>
    </row>
    <row r="39" spans="2:215" ht="14.25">
      <c r="B39" s="50" t="s">
        <v>211</v>
      </c>
      <c r="C39" s="68">
        <v>2500</v>
      </c>
      <c r="D39" s="67">
        <f>IF(C39&gt;2500,2500,C39)</f>
        <v>2500</v>
      </c>
      <c r="E39" s="54"/>
      <c r="F39" s="134"/>
      <c r="FG39" s="6"/>
      <c r="FH39" s="12"/>
      <c r="FI39" s="12"/>
      <c r="FJ39" s="12"/>
      <c r="FK39" s="14"/>
      <c r="FL39" s="8"/>
    </row>
    <row r="40" spans="2:215" ht="18.75" thickBot="1">
      <c r="B40" s="69" t="s">
        <v>36</v>
      </c>
      <c r="C40" s="139"/>
      <c r="D40" s="139"/>
      <c r="E40" s="70">
        <f>SUM(E30+E31,0)</f>
        <v>867500</v>
      </c>
      <c r="F40" s="134"/>
      <c r="FG40" s="6"/>
      <c r="FH40" s="12"/>
      <c r="FI40" s="12"/>
      <c r="FJ40" s="58"/>
      <c r="FK40" s="14"/>
      <c r="FL40" s="8"/>
    </row>
    <row r="41" spans="2:215" ht="18" thickTop="1" thickBot="1">
      <c r="B41" s="71" t="s">
        <v>37</v>
      </c>
      <c r="C41" s="139"/>
      <c r="D41" s="72">
        <f>SUM(C43:C43)</f>
        <v>0</v>
      </c>
      <c r="E41" s="73">
        <f>+D41</f>
        <v>0</v>
      </c>
      <c r="F41" s="134"/>
      <c r="FG41" s="6"/>
      <c r="FH41" s="12"/>
      <c r="FI41" s="12"/>
      <c r="FJ41" s="12"/>
      <c r="FK41" s="14"/>
      <c r="FL41" s="8"/>
    </row>
    <row r="42" spans="2:215" ht="15.75" thickTop="1">
      <c r="B42" s="71" t="s">
        <v>38</v>
      </c>
      <c r="C42" s="139"/>
      <c r="D42" s="139"/>
      <c r="E42" s="54"/>
      <c r="F42" s="134"/>
      <c r="FG42" s="6"/>
      <c r="FH42" s="21"/>
      <c r="FI42" s="12"/>
      <c r="FJ42" s="12"/>
      <c r="FK42" s="14"/>
      <c r="FL42" s="8"/>
    </row>
    <row r="43" spans="2:215" ht="16.5">
      <c r="B43" s="63" t="s">
        <v>39</v>
      </c>
      <c r="C43" s="74">
        <f>E11</f>
        <v>0</v>
      </c>
      <c r="D43" s="139"/>
      <c r="E43" s="54"/>
      <c r="F43" s="134"/>
      <c r="FG43" s="48"/>
      <c r="FH43" s="48"/>
      <c r="FI43" s="48"/>
      <c r="FJ43" s="48"/>
      <c r="FK43" s="48"/>
      <c r="FL43" s="8"/>
    </row>
    <row r="44" spans="2:215" ht="18.75" thickBot="1">
      <c r="B44" s="75" t="s">
        <v>40</v>
      </c>
      <c r="C44" s="139"/>
      <c r="D44" s="139"/>
      <c r="E44" s="76">
        <f>SUM(D45:D47)</f>
        <v>0</v>
      </c>
      <c r="F44" s="134"/>
      <c r="FG44" s="6"/>
      <c r="FH44" s="6"/>
      <c r="FI44" s="6"/>
      <c r="FJ44" s="7"/>
      <c r="FK44" s="7"/>
      <c r="FL44" s="8"/>
    </row>
    <row r="45" spans="2:215" ht="17.25" thickTop="1">
      <c r="B45" s="63" t="s">
        <v>41</v>
      </c>
      <c r="C45" s="68">
        <v>0</v>
      </c>
      <c r="D45" s="74">
        <f>-IF(C45&gt;200000,200000,C45)</f>
        <v>0</v>
      </c>
      <c r="E45" s="54"/>
      <c r="F45" s="134"/>
      <c r="FG45" s="6"/>
      <c r="FH45" s="77"/>
      <c r="FI45" s="77"/>
      <c r="FJ45" s="77"/>
      <c r="FK45" s="78"/>
      <c r="FL45" s="8"/>
    </row>
    <row r="46" spans="2:215" ht="16.5">
      <c r="B46" s="63" t="s">
        <v>42</v>
      </c>
      <c r="C46" s="68">
        <v>0</v>
      </c>
      <c r="D46" s="74">
        <f>-IF(C46&gt;50000,50000,C46)</f>
        <v>0</v>
      </c>
      <c r="E46" s="54"/>
      <c r="F46" s="134"/>
      <c r="FG46" s="6"/>
      <c r="FH46" s="12"/>
      <c r="FI46" s="77"/>
      <c r="FJ46" s="77"/>
      <c r="FK46" s="78"/>
      <c r="FL46" s="8"/>
    </row>
    <row r="47" spans="2:215" ht="16.5">
      <c r="B47" s="63" t="s">
        <v>43</v>
      </c>
      <c r="C47" s="68">
        <v>0</v>
      </c>
      <c r="D47" s="79">
        <f>+C47</f>
        <v>0</v>
      </c>
      <c r="E47" s="54"/>
      <c r="F47" s="134"/>
      <c r="FG47" s="6"/>
      <c r="FH47" s="12"/>
      <c r="FI47" s="77"/>
      <c r="FJ47" s="77"/>
      <c r="FK47" s="78"/>
      <c r="FL47" s="8"/>
    </row>
    <row r="48" spans="2:215" ht="18.75" thickBot="1">
      <c r="B48" s="75" t="s">
        <v>44</v>
      </c>
      <c r="C48" s="80"/>
      <c r="D48" s="141"/>
      <c r="E48" s="70">
        <f>SUM(E40,E41,E44)</f>
        <v>867500</v>
      </c>
      <c r="F48" s="134"/>
      <c r="FG48" s="6"/>
      <c r="FH48" s="12"/>
      <c r="FI48" s="77"/>
      <c r="FJ48" s="77"/>
      <c r="FK48" s="78"/>
      <c r="FL48" s="8"/>
    </row>
    <row r="49" spans="2:168" ht="15.75" thickTop="1">
      <c r="B49" s="81" t="s">
        <v>45</v>
      </c>
      <c r="C49" s="139"/>
      <c r="D49" s="139"/>
      <c r="E49" s="54"/>
      <c r="F49" s="134"/>
      <c r="FG49" s="6"/>
      <c r="FH49" s="12"/>
      <c r="FI49" s="77"/>
      <c r="FJ49" s="77"/>
      <c r="FK49" s="78"/>
      <c r="FL49" s="8"/>
    </row>
    <row r="50" spans="2:168" ht="17.25" thickBot="1">
      <c r="B50" s="63" t="s">
        <v>46</v>
      </c>
      <c r="C50" s="82">
        <v>180000</v>
      </c>
      <c r="D50" s="83">
        <f>IF(SUM(C50:C61)&gt;150001,150000,SUM(C50:C61))</f>
        <v>150000</v>
      </c>
      <c r="E50" s="84">
        <f>-D50</f>
        <v>-150000</v>
      </c>
      <c r="F50" s="134"/>
      <c r="EP50" s="85"/>
      <c r="FG50" s="6"/>
      <c r="FH50" s="12"/>
      <c r="FI50" s="77"/>
      <c r="FJ50" s="77"/>
      <c r="FK50" s="78"/>
      <c r="FL50" s="8"/>
    </row>
    <row r="51" spans="2:168" ht="17.25" customHeight="1" thickTop="1">
      <c r="B51" s="63" t="s">
        <v>47</v>
      </c>
      <c r="C51" s="86">
        <v>0</v>
      </c>
      <c r="D51" s="139"/>
      <c r="E51" s="54"/>
      <c r="F51" s="134"/>
      <c r="G51" s="326" t="s">
        <v>48</v>
      </c>
      <c r="H51" s="326"/>
      <c r="I51" s="326"/>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FG51" s="6"/>
      <c r="FH51" s="12"/>
      <c r="FI51" s="77"/>
      <c r="FJ51" s="77"/>
      <c r="FK51" s="78"/>
      <c r="FL51" s="8"/>
    </row>
    <row r="52" spans="2:168" ht="16.5" customHeight="1">
      <c r="B52" s="63" t="s">
        <v>49</v>
      </c>
      <c r="C52" s="86">
        <v>0</v>
      </c>
      <c r="D52" s="139"/>
      <c r="E52" s="54"/>
      <c r="F52" s="142"/>
      <c r="G52" s="326"/>
      <c r="H52" s="326"/>
      <c r="I52" s="326"/>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FG52" s="6"/>
      <c r="FH52" s="77"/>
      <c r="FI52" s="77"/>
      <c r="FJ52" s="77"/>
      <c r="FK52" s="48"/>
      <c r="FL52" s="8"/>
    </row>
    <row r="53" spans="2:168" ht="16.5" customHeight="1">
      <c r="B53" s="63" t="s">
        <v>50</v>
      </c>
      <c r="C53" s="86">
        <v>0</v>
      </c>
      <c r="D53" s="139"/>
      <c r="E53" s="54"/>
      <c r="F53" s="142"/>
      <c r="G53" s="326"/>
      <c r="H53" s="326"/>
      <c r="I53" s="326"/>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FG53" s="48"/>
      <c r="FH53" s="48"/>
      <c r="FI53" s="48"/>
      <c r="FJ53" s="48"/>
      <c r="FK53" s="48"/>
      <c r="FL53" s="8"/>
    </row>
    <row r="54" spans="2:168" ht="16.5" customHeight="1">
      <c r="B54" s="63" t="s">
        <v>51</v>
      </c>
      <c r="C54" s="86">
        <v>0</v>
      </c>
      <c r="D54" s="139"/>
      <c r="E54" s="54"/>
      <c r="F54" s="142"/>
      <c r="G54" s="326"/>
      <c r="H54" s="326"/>
      <c r="I54" s="326"/>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FG54" s="6"/>
      <c r="FH54" s="6"/>
      <c r="FI54" s="6"/>
      <c r="FJ54" s="7"/>
      <c r="FK54" s="7"/>
      <c r="FL54" s="8"/>
    </row>
    <row r="55" spans="2:168" ht="14.25">
      <c r="B55" s="63" t="s">
        <v>52</v>
      </c>
      <c r="C55" s="86">
        <v>0</v>
      </c>
      <c r="D55" s="139"/>
      <c r="E55" s="54"/>
      <c r="F55" s="142"/>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FG55" s="6"/>
      <c r="FH55" s="77"/>
      <c r="FI55" s="77"/>
      <c r="FJ55" s="77"/>
      <c r="FK55" s="78"/>
      <c r="FL55" s="8"/>
    </row>
    <row r="56" spans="2:168" ht="14.25">
      <c r="B56" s="159" t="s">
        <v>53</v>
      </c>
      <c r="C56" s="160">
        <v>0</v>
      </c>
      <c r="D56" s="51"/>
      <c r="E56" s="161"/>
      <c r="F56" s="134"/>
      <c r="FG56" s="89"/>
      <c r="FH56" s="77"/>
      <c r="FI56" s="77"/>
      <c r="FJ56" s="77"/>
      <c r="FK56" s="78"/>
      <c r="FL56" s="8"/>
    </row>
    <row r="57" spans="2:168" ht="14.25">
      <c r="B57" s="63" t="s">
        <v>54</v>
      </c>
      <c r="C57" s="158">
        <v>0</v>
      </c>
      <c r="D57" s="139"/>
      <c r="E57" s="54"/>
      <c r="F57" s="134"/>
      <c r="FG57" s="6"/>
      <c r="FH57" s="77"/>
      <c r="FI57" s="77"/>
      <c r="FJ57" s="77"/>
      <c r="FK57" s="78"/>
      <c r="FL57" s="8"/>
    </row>
    <row r="58" spans="2:168" ht="14.25">
      <c r="B58" s="63" t="s">
        <v>55</v>
      </c>
      <c r="C58" s="86">
        <v>0</v>
      </c>
      <c r="D58" s="139"/>
      <c r="E58" s="54"/>
      <c r="F58" s="134"/>
      <c r="FG58" s="6"/>
      <c r="FH58" s="77"/>
      <c r="FI58" s="77"/>
      <c r="FJ58" s="77"/>
      <c r="FK58" s="78"/>
      <c r="FL58" s="8"/>
    </row>
    <row r="59" spans="2:168" ht="14.25">
      <c r="B59" s="63" t="s">
        <v>56</v>
      </c>
      <c r="C59" s="86">
        <v>0</v>
      </c>
      <c r="D59" s="139"/>
      <c r="E59" s="54"/>
      <c r="F59" s="134"/>
      <c r="FG59" s="6"/>
      <c r="FH59" s="77"/>
      <c r="FI59" s="77"/>
      <c r="FJ59" s="77"/>
      <c r="FK59" s="78"/>
      <c r="FL59" s="8"/>
    </row>
    <row r="60" spans="2:168" ht="14.25">
      <c r="B60" s="63" t="s">
        <v>57</v>
      </c>
      <c r="C60" s="86">
        <v>0</v>
      </c>
      <c r="D60" s="139"/>
      <c r="E60" s="54"/>
      <c r="F60" s="134"/>
      <c r="FG60" s="6"/>
      <c r="FH60" s="77"/>
      <c r="FI60" s="77"/>
      <c r="FJ60" s="77"/>
      <c r="FK60" s="78"/>
      <c r="FL60" s="8"/>
    </row>
    <row r="61" spans="2:168" ht="16.5" customHeight="1">
      <c r="B61" s="63" t="s">
        <v>58</v>
      </c>
      <c r="C61" s="86">
        <v>0</v>
      </c>
      <c r="D61" s="139"/>
      <c r="E61" s="54"/>
      <c r="F61" s="134"/>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FG61" s="6"/>
      <c r="FH61" s="90"/>
      <c r="FI61" s="77"/>
      <c r="FJ61" s="77"/>
      <c r="FK61" s="78"/>
      <c r="FL61" s="8"/>
    </row>
    <row r="62" spans="2:168" ht="16.5" customHeight="1" thickBot="1">
      <c r="B62" s="91" t="s">
        <v>59</v>
      </c>
      <c r="C62" s="86">
        <v>50000</v>
      </c>
      <c r="D62" s="139"/>
      <c r="E62" s="73">
        <f>-IF(C62&gt;50000,50000,C62)</f>
        <v>-50000</v>
      </c>
      <c r="F62" s="134"/>
      <c r="G62" s="310" t="s">
        <v>60</v>
      </c>
      <c r="H62" s="310"/>
      <c r="I62" s="310"/>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FG62" s="6"/>
      <c r="FH62" s="77"/>
      <c r="FI62" s="77"/>
      <c r="FJ62" s="77"/>
      <c r="FK62" s="48"/>
      <c r="FL62" s="8"/>
    </row>
    <row r="63" spans="2:168" ht="17.25" customHeight="1" thickTop="1" thickBot="1">
      <c r="B63" s="81" t="s">
        <v>61</v>
      </c>
      <c r="C63" s="139"/>
      <c r="D63" s="139"/>
      <c r="E63" s="73">
        <f>-SUM(D64:D73)</f>
        <v>-50000</v>
      </c>
      <c r="F63" s="134"/>
      <c r="G63" s="310"/>
      <c r="H63" s="310"/>
      <c r="I63" s="310"/>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FG63" s="48"/>
      <c r="FH63" s="48"/>
      <c r="FI63" s="48"/>
      <c r="FJ63" s="48"/>
      <c r="FK63" s="48"/>
      <c r="FL63" s="8"/>
    </row>
    <row r="64" spans="2:168" ht="15" customHeight="1" thickTop="1">
      <c r="B64" s="63" t="s">
        <v>62</v>
      </c>
      <c r="C64" s="86">
        <v>25000</v>
      </c>
      <c r="D64" s="72">
        <f>IF(C64&gt;25000,25000,C64)</f>
        <v>25000</v>
      </c>
      <c r="E64" s="54"/>
      <c r="F64" s="134"/>
      <c r="G64" s="310"/>
      <c r="H64" s="310"/>
      <c r="I64" s="310"/>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FG64" s="6"/>
      <c r="FH64" s="6"/>
      <c r="FI64" s="6"/>
      <c r="FJ64" s="7"/>
      <c r="FK64" s="7"/>
      <c r="FL64" s="8"/>
    </row>
    <row r="65" spans="2:168" ht="14.25">
      <c r="B65" s="63" t="s">
        <v>63</v>
      </c>
      <c r="C65" s="86">
        <v>25000</v>
      </c>
      <c r="D65" s="72">
        <f>IF(C65&gt;50000,50000,C65)</f>
        <v>25000</v>
      </c>
      <c r="E65" s="54"/>
      <c r="F65" s="134"/>
      <c r="G65" s="310"/>
      <c r="H65" s="310"/>
      <c r="I65" s="310"/>
      <c r="FG65" s="6"/>
      <c r="FH65" s="77"/>
      <c r="FI65" s="77"/>
      <c r="FJ65" s="77"/>
      <c r="FK65" s="78"/>
      <c r="FL65" s="8"/>
    </row>
    <row r="66" spans="2:168" ht="14.25">
      <c r="B66" s="63" t="s">
        <v>64</v>
      </c>
      <c r="C66" s="68">
        <v>0</v>
      </c>
      <c r="D66" s="72">
        <f>+C66</f>
        <v>0</v>
      </c>
      <c r="E66" s="54"/>
      <c r="F66" s="134"/>
      <c r="FG66" s="6"/>
      <c r="FH66" s="77"/>
      <c r="FI66" s="77"/>
      <c r="FJ66" s="77"/>
      <c r="FK66" s="78"/>
      <c r="FL66" s="8"/>
    </row>
    <row r="67" spans="2:168" ht="14.25">
      <c r="B67" s="63" t="s">
        <v>65</v>
      </c>
      <c r="C67" s="68">
        <v>0</v>
      </c>
      <c r="D67" s="72">
        <f>IF(C67&gt;125000,125000,C67)</f>
        <v>0</v>
      </c>
      <c r="E67" s="54"/>
      <c r="F67" s="134"/>
      <c r="FG67" s="6"/>
      <c r="FH67" s="77"/>
      <c r="FI67" s="77"/>
      <c r="FJ67" s="77"/>
      <c r="FK67" s="78"/>
      <c r="FL67" s="8"/>
    </row>
    <row r="68" spans="2:168" ht="14.25">
      <c r="B68" s="63" t="s">
        <v>66</v>
      </c>
      <c r="C68" s="68">
        <v>0</v>
      </c>
      <c r="D68" s="72">
        <f>IF(C68&gt;100000,100000,C68)</f>
        <v>0</v>
      </c>
      <c r="E68" s="54"/>
      <c r="F68" s="134"/>
      <c r="FG68" s="6"/>
      <c r="FH68" s="77"/>
      <c r="FI68" s="77"/>
      <c r="FJ68" s="77"/>
      <c r="FK68" s="78"/>
      <c r="FL68" s="8"/>
    </row>
    <row r="69" spans="2:168" ht="14.25">
      <c r="B69" s="63" t="s">
        <v>67</v>
      </c>
      <c r="C69" s="68">
        <v>0</v>
      </c>
      <c r="D69" s="92">
        <f>C69</f>
        <v>0</v>
      </c>
      <c r="E69" s="54"/>
      <c r="F69" s="134"/>
      <c r="FG69" s="6"/>
      <c r="FH69" s="77"/>
      <c r="FI69" s="77"/>
      <c r="FJ69" s="77"/>
      <c r="FK69" s="78"/>
      <c r="FL69" s="8"/>
    </row>
    <row r="70" spans="2:168" ht="14.25" customHeight="1">
      <c r="B70" s="63" t="s">
        <v>68</v>
      </c>
      <c r="C70" s="68">
        <v>0</v>
      </c>
      <c r="D70" s="92">
        <f>C70</f>
        <v>0</v>
      </c>
      <c r="E70" s="54"/>
      <c r="F70" s="134"/>
      <c r="G70" s="28" t="s">
        <v>69</v>
      </c>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FG70" s="6"/>
      <c r="FH70" s="77"/>
      <c r="FI70" s="77"/>
      <c r="FJ70" s="77"/>
      <c r="FK70" s="78"/>
      <c r="FL70" s="8"/>
    </row>
    <row r="71" spans="2:168" ht="14.25" customHeight="1">
      <c r="B71" s="63" t="s">
        <v>70</v>
      </c>
      <c r="C71" s="68">
        <v>0</v>
      </c>
      <c r="D71" s="72">
        <f>IF(C71&gt;125000,125000,C71)</f>
        <v>0</v>
      </c>
      <c r="E71" s="54"/>
      <c r="F71" s="134"/>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FG71" s="6"/>
      <c r="FH71" s="90"/>
      <c r="FI71" s="77"/>
      <c r="FJ71" s="77"/>
      <c r="FK71" s="78"/>
      <c r="FL71" s="8"/>
    </row>
    <row r="72" spans="2:168" ht="15" customHeight="1">
      <c r="B72" s="63" t="s">
        <v>71</v>
      </c>
      <c r="C72" s="93">
        <v>0</v>
      </c>
      <c r="D72" s="94">
        <f>IF(C72&gt;50000,50000,C72)</f>
        <v>0</v>
      </c>
      <c r="E72" s="54"/>
      <c r="F72" s="134"/>
      <c r="G72" s="310" t="s">
        <v>72</v>
      </c>
      <c r="H72" s="310"/>
      <c r="I72" s="310"/>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FG72" s="6"/>
      <c r="FH72" s="77"/>
      <c r="FI72" s="77"/>
      <c r="FJ72" s="77"/>
      <c r="FK72" s="48"/>
      <c r="FL72" s="8"/>
    </row>
    <row r="73" spans="2:168" ht="15" customHeight="1">
      <c r="B73" s="63" t="s">
        <v>73</v>
      </c>
      <c r="C73" s="93">
        <v>0</v>
      </c>
      <c r="D73" s="94">
        <f>C73</f>
        <v>0</v>
      </c>
      <c r="E73" s="54"/>
      <c r="F73" s="134"/>
      <c r="G73" s="310"/>
      <c r="H73" s="310"/>
      <c r="I73" s="310"/>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FG73" s="6"/>
      <c r="FH73" s="77"/>
      <c r="FI73" s="77"/>
      <c r="FJ73" s="77"/>
      <c r="FK73" s="48"/>
      <c r="FL73" s="8"/>
    </row>
    <row r="74" spans="2:168" ht="17.25" customHeight="1" thickBot="1">
      <c r="B74" s="81" t="s">
        <v>74</v>
      </c>
      <c r="C74" s="60">
        <v>50000</v>
      </c>
      <c r="D74" s="53">
        <f>+C74</f>
        <v>50000</v>
      </c>
      <c r="E74" s="76">
        <f>-D74</f>
        <v>-50000</v>
      </c>
      <c r="F74" s="134"/>
      <c r="G74" s="310"/>
      <c r="H74" s="310"/>
      <c r="I74" s="310"/>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FG74" s="6"/>
      <c r="FH74" s="77"/>
      <c r="FI74" s="77"/>
      <c r="FJ74" s="77"/>
      <c r="FK74" s="48"/>
      <c r="FL74" s="8"/>
    </row>
    <row r="75" spans="2:168" ht="19.5" thickTop="1" thickBot="1">
      <c r="B75" s="69" t="s">
        <v>75</v>
      </c>
      <c r="C75" s="139"/>
      <c r="D75" s="139"/>
      <c r="E75" s="70">
        <f>SUM(E48,E50,E62,E63,E74,)</f>
        <v>567500</v>
      </c>
      <c r="F75" s="134"/>
      <c r="G75" s="310"/>
      <c r="H75" s="310"/>
      <c r="I75" s="310"/>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FG75" s="8"/>
      <c r="FH75" s="8"/>
      <c r="FI75" s="8"/>
      <c r="FJ75" s="8"/>
      <c r="FK75" s="8"/>
      <c r="FL75" s="8"/>
    </row>
    <row r="76" spans="2:168" ht="17.25" thickTop="1">
      <c r="B76" s="63" t="s">
        <v>76</v>
      </c>
      <c r="C76" s="139"/>
      <c r="D76" s="139"/>
      <c r="E76" s="95">
        <f>-IF(E75&lt;=500000,12500,0)</f>
        <v>0</v>
      </c>
      <c r="F76" s="134"/>
      <c r="G76" s="310"/>
      <c r="H76" s="310"/>
      <c r="I76" s="310"/>
    </row>
    <row r="77" spans="2:168" ht="18.75" thickBot="1">
      <c r="B77" s="329" t="s">
        <v>20</v>
      </c>
      <c r="C77" s="330"/>
      <c r="D77" s="331"/>
      <c r="E77" s="96">
        <f ca="1">HG28</f>
        <v>26000</v>
      </c>
      <c r="F77" s="134"/>
      <c r="ER77" s="43">
        <f>IF(AND(E75&gt;5000000,E75&lt;10000000),E77*0.1,0)</f>
        <v>0</v>
      </c>
      <c r="ES77" s="3">
        <f>ER77</f>
        <v>0</v>
      </c>
      <c r="ET77" s="3" t="b">
        <f>IF(E75&gt;5000000,ES77)</f>
        <v>0</v>
      </c>
    </row>
    <row r="78" spans="2:168" ht="18" thickTop="1" thickBot="1">
      <c r="B78" s="63" t="s">
        <v>77</v>
      </c>
      <c r="C78" s="139"/>
      <c r="D78" s="139"/>
      <c r="E78" s="97">
        <f>ET80</f>
        <v>0</v>
      </c>
      <c r="F78" s="134"/>
      <c r="ER78" s="43">
        <f>IF(AND(E75&gt;10000000,E75&lt;50000000),E77*0.15,0)</f>
        <v>0</v>
      </c>
      <c r="ES78" s="29">
        <f>ER78</f>
        <v>0</v>
      </c>
      <c r="ET78" s="3">
        <f>IF(E75&lt;50000000,ES78)</f>
        <v>0</v>
      </c>
    </row>
    <row r="79" spans="2:168" ht="18" thickTop="1" thickBot="1">
      <c r="B79" s="98" t="s">
        <v>21</v>
      </c>
      <c r="C79" s="139"/>
      <c r="D79" s="139"/>
      <c r="E79" s="99">
        <f ca="1">ROUND(SUM(E77:E78)*0.04,0)</f>
        <v>1040</v>
      </c>
      <c r="F79" s="134"/>
      <c r="ER79" s="43">
        <f>IF(E75&gt;50000000,E77*0.37,0)</f>
        <v>0</v>
      </c>
      <c r="ES79" s="29">
        <f>ER79</f>
        <v>0</v>
      </c>
      <c r="ET79" s="3" t="b">
        <f>IF(E75&gt;50000000,ES79)</f>
        <v>0</v>
      </c>
    </row>
    <row r="80" spans="2:168" ht="18.75" thickTop="1">
      <c r="B80" s="329" t="s">
        <v>78</v>
      </c>
      <c r="C80" s="330"/>
      <c r="D80" s="331"/>
      <c r="E80" s="100">
        <f ca="1">ROUND(SUM(E77:E79),0)</f>
        <v>27040</v>
      </c>
      <c r="F80" s="134"/>
      <c r="ET80" s="3">
        <f>SUM(ET77:ET79)</f>
        <v>0</v>
      </c>
    </row>
    <row r="81" spans="2:6" ht="16.5">
      <c r="B81" s="50" t="s">
        <v>24</v>
      </c>
      <c r="C81" s="139"/>
      <c r="D81" s="139"/>
      <c r="E81" s="157">
        <v>0</v>
      </c>
      <c r="F81" s="134"/>
    </row>
    <row r="82" spans="2:6" ht="17.25" thickBot="1">
      <c r="B82" s="50" t="s">
        <v>27</v>
      </c>
      <c r="C82" s="139"/>
      <c r="D82" s="139"/>
      <c r="E82" s="73">
        <f ca="1">E80-E81</f>
        <v>27040</v>
      </c>
      <c r="F82" s="134"/>
    </row>
    <row r="83" spans="2:6" ht="21" thickTop="1" thickBot="1">
      <c r="B83" s="332" t="s">
        <v>28</v>
      </c>
      <c r="C83" s="333"/>
      <c r="D83" s="333"/>
      <c r="E83" s="143">
        <f ca="1">E80/(E30+E41)</f>
        <v>2.7040000000000002E-2</v>
      </c>
      <c r="F83" s="134"/>
    </row>
    <row r="84" spans="2:6" thickBot="1">
      <c r="B84" s="144"/>
      <c r="C84" s="145"/>
      <c r="D84" s="145"/>
      <c r="E84" s="145"/>
      <c r="F84" s="133"/>
    </row>
    <row r="85" spans="2:6" ht="26.25" customHeight="1" thickBot="1">
      <c r="B85" s="334" t="s">
        <v>213</v>
      </c>
      <c r="C85" s="335"/>
      <c r="D85" s="336" t="str">
        <f ca="1">IF(E24&lt;E80,"New Tax Regime", "Old Tax Regime")</f>
        <v>Old Tax Regime</v>
      </c>
      <c r="E85" s="337"/>
      <c r="F85" s="134"/>
    </row>
    <row r="86" spans="2:6" ht="14.25">
      <c r="B86" s="139"/>
      <c r="C86" s="139"/>
      <c r="D86" s="139"/>
      <c r="E86" s="139"/>
    </row>
    <row r="87" spans="2:6" ht="18">
      <c r="B87" s="154"/>
      <c r="C87" s="154"/>
      <c r="D87" s="154"/>
      <c r="E87" s="154"/>
      <c r="F87" s="155"/>
    </row>
    <row r="88" spans="2:6" ht="18">
      <c r="B88" s="154"/>
      <c r="C88" s="328"/>
      <c r="D88" s="328"/>
      <c r="E88" s="328"/>
      <c r="F88" s="155"/>
    </row>
    <row r="89" spans="2:6" ht="18">
      <c r="B89" s="154"/>
      <c r="C89" s="327" t="s">
        <v>204</v>
      </c>
      <c r="D89" s="327"/>
      <c r="E89" s="327"/>
      <c r="F89" s="327"/>
    </row>
    <row r="90" spans="2:6" ht="15" customHeight="1">
      <c r="B90" s="151"/>
      <c r="C90" s="146" t="s">
        <v>196</v>
      </c>
      <c r="D90" s="147"/>
      <c r="E90" s="148"/>
      <c r="F90" s="155"/>
    </row>
    <row r="91" spans="2:6" ht="18">
      <c r="B91" s="163" t="s">
        <v>215</v>
      </c>
      <c r="C91" s="149" t="s">
        <v>203</v>
      </c>
      <c r="D91" s="150"/>
      <c r="E91" s="147"/>
      <c r="F91" s="155"/>
    </row>
    <row r="92" spans="2:6" ht="20.25" customHeight="1">
      <c r="B92" s="156"/>
      <c r="C92" s="151"/>
      <c r="D92" s="152"/>
      <c r="E92" s="152"/>
      <c r="F92" s="155"/>
    </row>
    <row r="93" spans="2:6" ht="18.75" customHeight="1">
      <c r="B93" s="156"/>
      <c r="C93" s="151"/>
      <c r="D93" s="152"/>
      <c r="E93" s="152"/>
      <c r="F93" s="155"/>
    </row>
    <row r="103" spans="2:2">
      <c r="B103" s="153"/>
    </row>
    <row r="172" spans="210:213">
      <c r="HB172" s="3" t="s">
        <v>79</v>
      </c>
      <c r="HD172" s="101">
        <f>IF(E75&lt;=250000,0,IF(E75&lt;=500000,(E75-250000)*0.05,IF(E75&lt;=1000000,(E75-500000)*0.2+12500,IF(E75&gt;1000000,(E75-1000000)*0.3+112500))))</f>
        <v>26000</v>
      </c>
      <c r="HE172" s="101"/>
    </row>
    <row r="173" spans="210:213">
      <c r="HD173" s="101">
        <f>IF(E75&lt;=300000,0,IF(E75&lt;=500000,(E75-300000)*0.05,IF(E75&lt;=1000000,(E75-500000)*0.2+10000,IF(E75&gt;1000000,(E75-1000000)*0.3+110000))))</f>
        <v>23500</v>
      </c>
      <c r="HE173" s="101"/>
    </row>
    <row r="174" spans="210:213">
      <c r="HD174" s="101">
        <f>IF(E75&lt;=500000,0,IF(E75&lt;=1000000,(E75-500000)*0.2,IF(E75&gt;1000000,(E75-1000000)*0.3+100000)))</f>
        <v>13500</v>
      </c>
      <c r="HE174" s="101"/>
    </row>
    <row r="177" spans="210:213">
      <c r="HD177" s="101">
        <f ca="1">IF(D7&gt;80,HD174,IF(D7&gt;60,HD173,IF(D7&lt;=60,HD172)))</f>
        <v>26000</v>
      </c>
      <c r="HE177" s="101"/>
    </row>
    <row r="180" spans="210:213">
      <c r="HB180" s="3" t="s">
        <v>80</v>
      </c>
      <c r="HD180" s="101">
        <f>IF(E19&lt;=250000,0,IF(E19&lt;=500000,(E19-250000)*0.05,IF(E19&lt;=750000,(E19-500000)*0.1+12500,IF(E19&lt;=1000000,(E19-750000)*0.15+37500,IF(E19&lt;=1250000,(E19-1000000)*0.2+75000,IF(E19&lt;=1500000,(E19-1250000)*0.25+125000,IF(E19&gt;=1500000,(E19-1500000)*0.3+187500)))))))</f>
        <v>67500</v>
      </c>
      <c r="HE180" s="101"/>
    </row>
    <row r="181" spans="210:213">
      <c r="HD181" s="101">
        <f>IF(E19&lt;=300000,0,IF(E19&lt;=500000,(E19-300000)*0.05,IF(E19&lt;=750000,(E19-500000)*0.1+10000,IF(E19&lt;=1000000,(E19-750000)*0.15+35000,IF(E19&lt;=1250000,(E19-1000000)*0.2+72500,IF(E19&lt;=1500000,(E19-1250000)*0.25+122500,IF(E19&gt;=1500000,(E19-1500000)*0.3+185000)))))))</f>
        <v>65000</v>
      </c>
      <c r="HE181" s="101"/>
    </row>
    <row r="182" spans="210:213">
      <c r="HD182" s="101">
        <f>IF(E19&lt;500000,0,IF(E19&lt;=750000,(E19-500000)*0.1,IF(E19&lt;=1000000,(E19-750000)*0.15+25000,IF(E19&lt;=1250000,(E19-1000000)*0.2+62500,IF(E19&lt;=1500000,(E19-1250000)*0.25+112500,IF(E19&gt;1500000,(E19-1500000)*0.3+175000))))))</f>
        <v>55000</v>
      </c>
      <c r="HE182" s="101"/>
    </row>
    <row r="185" spans="210:213">
      <c r="HD185" s="101">
        <f ca="1">IF(D7&gt;80,HD182,IF(D7&gt;60,HD181,IF(D7&lt;=60,HD180)))</f>
        <v>67500</v>
      </c>
      <c r="HE185" s="101"/>
    </row>
  </sheetData>
  <sheetProtection algorithmName="SHA-512" hashValue="cBGzLknnoBsnjI1e6L6qkq9t4CnROht5ttc1yFjBRWNBKL0nB75G/qFrW4zhq0Ax4iwfaIiLnabBgOVK+7zwmA==" saltValue="dkDbjQksZf80H1fKoVFGqA==" spinCount="100000" sheet="1" selectLockedCells="1"/>
  <mergeCells count="35">
    <mergeCell ref="C89:F89"/>
    <mergeCell ref="C88:E88"/>
    <mergeCell ref="G72:I76"/>
    <mergeCell ref="B77:D77"/>
    <mergeCell ref="B80:D80"/>
    <mergeCell ref="B83:D83"/>
    <mergeCell ref="B85:C85"/>
    <mergeCell ref="D85:E85"/>
    <mergeCell ref="G62:I65"/>
    <mergeCell ref="B19:D19"/>
    <mergeCell ref="B20:D20"/>
    <mergeCell ref="B21:D21"/>
    <mergeCell ref="B22:D22"/>
    <mergeCell ref="B23:D23"/>
    <mergeCell ref="B24:D24"/>
    <mergeCell ref="B25:D25"/>
    <mergeCell ref="B26:D26"/>
    <mergeCell ref="B27:D27"/>
    <mergeCell ref="B29:E29"/>
    <mergeCell ref="G51:I54"/>
    <mergeCell ref="B11:D11"/>
    <mergeCell ref="B12:D12"/>
    <mergeCell ref="B13:D13"/>
    <mergeCell ref="B14:D14"/>
    <mergeCell ref="G14:H18"/>
    <mergeCell ref="B15:D15"/>
    <mergeCell ref="B16:D16"/>
    <mergeCell ref="B17:D17"/>
    <mergeCell ref="B18:D18"/>
    <mergeCell ref="B10:D10"/>
    <mergeCell ref="B2:E2"/>
    <mergeCell ref="C3:D3"/>
    <mergeCell ref="E3:E7"/>
    <mergeCell ref="C4:D4"/>
    <mergeCell ref="B9:E9"/>
  </mergeCells>
  <dataValidations count="3">
    <dataValidation type="list"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xr:uid="{74BE08A9-9B67-4A3E-B8C4-F12CFE7C2141}">
      <formula1>$FA$9:$FA$10</formula1>
    </dataValidation>
    <dataValidation type="whole" allowBlank="1" showInputMessage="1" showErrorMessage="1" error="Maximum Deduction Rs. 3,00,000 U/S 10(10AA)"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46298103-33CA-41B7-8BEB-5EE76244AD47}">
      <formula1>0</formula1>
      <formula2>300000</formula2>
    </dataValidation>
    <dataValidation type="whole" allowBlank="1" showInputMessage="1" showErrorMessage="1" error="Minimum Investment Rs.6,000 p.a_x000a_Maximum Investment Rs.50,000 p.a" sqref="C62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 C65595 IY65595 SU65595 ACQ65595 AMM65595 AWI65595 BGE65595 BQA65595 BZW65595 CJS65595 CTO65595 DDK65595 DNG65595 DXC65595 EGY65595 EQU65595 FAQ65595 FKM65595 FUI65595 GEE65595 GOA65595 GXW65595 HHS65595 HRO65595 IBK65595 ILG65595 IVC65595 JEY65595 JOU65595 JYQ65595 KIM65595 KSI65595 LCE65595 LMA65595 LVW65595 MFS65595 MPO65595 MZK65595 NJG65595 NTC65595 OCY65595 OMU65595 OWQ65595 PGM65595 PQI65595 QAE65595 QKA65595 QTW65595 RDS65595 RNO65595 RXK65595 SHG65595 SRC65595 TAY65595 TKU65595 TUQ65595 UEM65595 UOI65595 UYE65595 VIA65595 VRW65595 WBS65595 WLO65595 WVK65595 C131131 IY131131 SU131131 ACQ131131 AMM131131 AWI131131 BGE131131 BQA131131 BZW131131 CJS131131 CTO131131 DDK131131 DNG131131 DXC131131 EGY131131 EQU131131 FAQ131131 FKM131131 FUI131131 GEE131131 GOA131131 GXW131131 HHS131131 HRO131131 IBK131131 ILG131131 IVC131131 JEY131131 JOU131131 JYQ131131 KIM131131 KSI131131 LCE131131 LMA131131 LVW131131 MFS131131 MPO131131 MZK131131 NJG131131 NTC131131 OCY131131 OMU131131 OWQ131131 PGM131131 PQI131131 QAE131131 QKA131131 QTW131131 RDS131131 RNO131131 RXK131131 SHG131131 SRC131131 TAY131131 TKU131131 TUQ131131 UEM131131 UOI131131 UYE131131 VIA131131 VRW131131 WBS131131 WLO131131 WVK131131 C196667 IY196667 SU196667 ACQ196667 AMM196667 AWI196667 BGE196667 BQA196667 BZW196667 CJS196667 CTO196667 DDK196667 DNG196667 DXC196667 EGY196667 EQU196667 FAQ196667 FKM196667 FUI196667 GEE196667 GOA196667 GXW196667 HHS196667 HRO196667 IBK196667 ILG196667 IVC196667 JEY196667 JOU196667 JYQ196667 KIM196667 KSI196667 LCE196667 LMA196667 LVW196667 MFS196667 MPO196667 MZK196667 NJG196667 NTC196667 OCY196667 OMU196667 OWQ196667 PGM196667 PQI196667 QAE196667 QKA196667 QTW196667 RDS196667 RNO196667 RXK196667 SHG196667 SRC196667 TAY196667 TKU196667 TUQ196667 UEM196667 UOI196667 UYE196667 VIA196667 VRW196667 WBS196667 WLO196667 WVK196667 C262203 IY262203 SU262203 ACQ262203 AMM262203 AWI262203 BGE262203 BQA262203 BZW262203 CJS262203 CTO262203 DDK262203 DNG262203 DXC262203 EGY262203 EQU262203 FAQ262203 FKM262203 FUI262203 GEE262203 GOA262203 GXW262203 HHS262203 HRO262203 IBK262203 ILG262203 IVC262203 JEY262203 JOU262203 JYQ262203 KIM262203 KSI262203 LCE262203 LMA262203 LVW262203 MFS262203 MPO262203 MZK262203 NJG262203 NTC262203 OCY262203 OMU262203 OWQ262203 PGM262203 PQI262203 QAE262203 QKA262203 QTW262203 RDS262203 RNO262203 RXK262203 SHG262203 SRC262203 TAY262203 TKU262203 TUQ262203 UEM262203 UOI262203 UYE262203 VIA262203 VRW262203 WBS262203 WLO262203 WVK262203 C327739 IY327739 SU327739 ACQ327739 AMM327739 AWI327739 BGE327739 BQA327739 BZW327739 CJS327739 CTO327739 DDK327739 DNG327739 DXC327739 EGY327739 EQU327739 FAQ327739 FKM327739 FUI327739 GEE327739 GOA327739 GXW327739 HHS327739 HRO327739 IBK327739 ILG327739 IVC327739 JEY327739 JOU327739 JYQ327739 KIM327739 KSI327739 LCE327739 LMA327739 LVW327739 MFS327739 MPO327739 MZK327739 NJG327739 NTC327739 OCY327739 OMU327739 OWQ327739 PGM327739 PQI327739 QAE327739 QKA327739 QTW327739 RDS327739 RNO327739 RXK327739 SHG327739 SRC327739 TAY327739 TKU327739 TUQ327739 UEM327739 UOI327739 UYE327739 VIA327739 VRW327739 WBS327739 WLO327739 WVK327739 C393275 IY393275 SU393275 ACQ393275 AMM393275 AWI393275 BGE393275 BQA393275 BZW393275 CJS393275 CTO393275 DDK393275 DNG393275 DXC393275 EGY393275 EQU393275 FAQ393275 FKM393275 FUI393275 GEE393275 GOA393275 GXW393275 HHS393275 HRO393275 IBK393275 ILG393275 IVC393275 JEY393275 JOU393275 JYQ393275 KIM393275 KSI393275 LCE393275 LMA393275 LVW393275 MFS393275 MPO393275 MZK393275 NJG393275 NTC393275 OCY393275 OMU393275 OWQ393275 PGM393275 PQI393275 QAE393275 QKA393275 QTW393275 RDS393275 RNO393275 RXK393275 SHG393275 SRC393275 TAY393275 TKU393275 TUQ393275 UEM393275 UOI393275 UYE393275 VIA393275 VRW393275 WBS393275 WLO393275 WVK393275 C458811 IY458811 SU458811 ACQ458811 AMM458811 AWI458811 BGE458811 BQA458811 BZW458811 CJS458811 CTO458811 DDK458811 DNG458811 DXC458811 EGY458811 EQU458811 FAQ458811 FKM458811 FUI458811 GEE458811 GOA458811 GXW458811 HHS458811 HRO458811 IBK458811 ILG458811 IVC458811 JEY458811 JOU458811 JYQ458811 KIM458811 KSI458811 LCE458811 LMA458811 LVW458811 MFS458811 MPO458811 MZK458811 NJG458811 NTC458811 OCY458811 OMU458811 OWQ458811 PGM458811 PQI458811 QAE458811 QKA458811 QTW458811 RDS458811 RNO458811 RXK458811 SHG458811 SRC458811 TAY458811 TKU458811 TUQ458811 UEM458811 UOI458811 UYE458811 VIA458811 VRW458811 WBS458811 WLO458811 WVK458811 C524347 IY524347 SU524347 ACQ524347 AMM524347 AWI524347 BGE524347 BQA524347 BZW524347 CJS524347 CTO524347 DDK524347 DNG524347 DXC524347 EGY524347 EQU524347 FAQ524347 FKM524347 FUI524347 GEE524347 GOA524347 GXW524347 HHS524347 HRO524347 IBK524347 ILG524347 IVC524347 JEY524347 JOU524347 JYQ524347 KIM524347 KSI524347 LCE524347 LMA524347 LVW524347 MFS524347 MPO524347 MZK524347 NJG524347 NTC524347 OCY524347 OMU524347 OWQ524347 PGM524347 PQI524347 QAE524347 QKA524347 QTW524347 RDS524347 RNO524347 RXK524347 SHG524347 SRC524347 TAY524347 TKU524347 TUQ524347 UEM524347 UOI524347 UYE524347 VIA524347 VRW524347 WBS524347 WLO524347 WVK524347 C589883 IY589883 SU589883 ACQ589883 AMM589883 AWI589883 BGE589883 BQA589883 BZW589883 CJS589883 CTO589883 DDK589883 DNG589883 DXC589883 EGY589883 EQU589883 FAQ589883 FKM589883 FUI589883 GEE589883 GOA589883 GXW589883 HHS589883 HRO589883 IBK589883 ILG589883 IVC589883 JEY589883 JOU589883 JYQ589883 KIM589883 KSI589883 LCE589883 LMA589883 LVW589883 MFS589883 MPO589883 MZK589883 NJG589883 NTC589883 OCY589883 OMU589883 OWQ589883 PGM589883 PQI589883 QAE589883 QKA589883 QTW589883 RDS589883 RNO589883 RXK589883 SHG589883 SRC589883 TAY589883 TKU589883 TUQ589883 UEM589883 UOI589883 UYE589883 VIA589883 VRW589883 WBS589883 WLO589883 WVK589883 C655419 IY655419 SU655419 ACQ655419 AMM655419 AWI655419 BGE655419 BQA655419 BZW655419 CJS655419 CTO655419 DDK655419 DNG655419 DXC655419 EGY655419 EQU655419 FAQ655419 FKM655419 FUI655419 GEE655419 GOA655419 GXW655419 HHS655419 HRO655419 IBK655419 ILG655419 IVC655419 JEY655419 JOU655419 JYQ655419 KIM655419 KSI655419 LCE655419 LMA655419 LVW655419 MFS655419 MPO655419 MZK655419 NJG655419 NTC655419 OCY655419 OMU655419 OWQ655419 PGM655419 PQI655419 QAE655419 QKA655419 QTW655419 RDS655419 RNO655419 RXK655419 SHG655419 SRC655419 TAY655419 TKU655419 TUQ655419 UEM655419 UOI655419 UYE655419 VIA655419 VRW655419 WBS655419 WLO655419 WVK655419 C720955 IY720955 SU720955 ACQ720955 AMM720955 AWI720955 BGE720955 BQA720955 BZW720955 CJS720955 CTO720955 DDK720955 DNG720955 DXC720955 EGY720955 EQU720955 FAQ720955 FKM720955 FUI720955 GEE720955 GOA720955 GXW720955 HHS720955 HRO720955 IBK720955 ILG720955 IVC720955 JEY720955 JOU720955 JYQ720955 KIM720955 KSI720955 LCE720955 LMA720955 LVW720955 MFS720955 MPO720955 MZK720955 NJG720955 NTC720955 OCY720955 OMU720955 OWQ720955 PGM720955 PQI720955 QAE720955 QKA720955 QTW720955 RDS720955 RNO720955 RXK720955 SHG720955 SRC720955 TAY720955 TKU720955 TUQ720955 UEM720955 UOI720955 UYE720955 VIA720955 VRW720955 WBS720955 WLO720955 WVK720955 C786491 IY786491 SU786491 ACQ786491 AMM786491 AWI786491 BGE786491 BQA786491 BZW786491 CJS786491 CTO786491 DDK786491 DNG786491 DXC786491 EGY786491 EQU786491 FAQ786491 FKM786491 FUI786491 GEE786491 GOA786491 GXW786491 HHS786491 HRO786491 IBK786491 ILG786491 IVC786491 JEY786491 JOU786491 JYQ786491 KIM786491 KSI786491 LCE786491 LMA786491 LVW786491 MFS786491 MPO786491 MZK786491 NJG786491 NTC786491 OCY786491 OMU786491 OWQ786491 PGM786491 PQI786491 QAE786491 QKA786491 QTW786491 RDS786491 RNO786491 RXK786491 SHG786491 SRC786491 TAY786491 TKU786491 TUQ786491 UEM786491 UOI786491 UYE786491 VIA786491 VRW786491 WBS786491 WLO786491 WVK786491 C852027 IY852027 SU852027 ACQ852027 AMM852027 AWI852027 BGE852027 BQA852027 BZW852027 CJS852027 CTO852027 DDK852027 DNG852027 DXC852027 EGY852027 EQU852027 FAQ852027 FKM852027 FUI852027 GEE852027 GOA852027 GXW852027 HHS852027 HRO852027 IBK852027 ILG852027 IVC852027 JEY852027 JOU852027 JYQ852027 KIM852027 KSI852027 LCE852027 LMA852027 LVW852027 MFS852027 MPO852027 MZK852027 NJG852027 NTC852027 OCY852027 OMU852027 OWQ852027 PGM852027 PQI852027 QAE852027 QKA852027 QTW852027 RDS852027 RNO852027 RXK852027 SHG852027 SRC852027 TAY852027 TKU852027 TUQ852027 UEM852027 UOI852027 UYE852027 VIA852027 VRW852027 WBS852027 WLO852027 WVK852027 C917563 IY917563 SU917563 ACQ917563 AMM917563 AWI917563 BGE917563 BQA917563 BZW917563 CJS917563 CTO917563 DDK917563 DNG917563 DXC917563 EGY917563 EQU917563 FAQ917563 FKM917563 FUI917563 GEE917563 GOA917563 GXW917563 HHS917563 HRO917563 IBK917563 ILG917563 IVC917563 JEY917563 JOU917563 JYQ917563 KIM917563 KSI917563 LCE917563 LMA917563 LVW917563 MFS917563 MPO917563 MZK917563 NJG917563 NTC917563 OCY917563 OMU917563 OWQ917563 PGM917563 PQI917563 QAE917563 QKA917563 QTW917563 RDS917563 RNO917563 RXK917563 SHG917563 SRC917563 TAY917563 TKU917563 TUQ917563 UEM917563 UOI917563 UYE917563 VIA917563 VRW917563 WBS917563 WLO917563 WVK917563 C983099 IY983099 SU983099 ACQ983099 AMM983099 AWI983099 BGE983099 BQA983099 BZW983099 CJS983099 CTO983099 DDK983099 DNG983099 DXC983099 EGY983099 EQU983099 FAQ983099 FKM983099 FUI983099 GEE983099 GOA983099 GXW983099 HHS983099 HRO983099 IBK983099 ILG983099 IVC983099 JEY983099 JOU983099 JYQ983099 KIM983099 KSI983099 LCE983099 LMA983099 LVW983099 MFS983099 MPO983099 MZK983099 NJG983099 NTC983099 OCY983099 OMU983099 OWQ983099 PGM983099 PQI983099 QAE983099 QKA983099 QTW983099 RDS983099 RNO983099 RXK983099 SHG983099 SRC983099 TAY983099 TKU983099 TUQ983099 UEM983099 UOI983099 UYE983099 VIA983099 VRW983099 WBS983099 WLO983099 WVK983099" xr:uid="{9B3B1B72-A686-434B-B8B0-EE0733CF0BF3}">
      <formula1>0</formula1>
      <formula2>50000</formula2>
    </dataValidation>
  </dataValidations>
  <pageMargins left="7.874015748031496E-2" right="3.937007874015748E-2" top="0.35433070866141736" bottom="0.11811023622047245" header="0.31496062992125984" footer="0.31496062992125984"/>
  <pageSetup paperSize="9"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8C24B-7AA2-4AA2-BB6D-0126FC761A99}">
  <sheetPr>
    <tabColor rgb="FFFF0000"/>
  </sheetPr>
  <dimension ref="A1:CB95"/>
  <sheetViews>
    <sheetView showGridLines="0" workbookViewId="0">
      <selection activeCell="A11" sqref="A11:M12"/>
    </sheetView>
  </sheetViews>
  <sheetFormatPr defaultRowHeight="15"/>
  <cols>
    <col min="1" max="1" width="3.85546875" customWidth="1"/>
    <col min="2" max="2" width="3.42578125" customWidth="1"/>
    <col min="3" max="3" width="2.28515625" customWidth="1"/>
    <col min="4" max="4" width="4.85546875" customWidth="1"/>
    <col min="5" max="5" width="4" customWidth="1"/>
    <col min="6" max="6" width="1.85546875" customWidth="1"/>
    <col min="7" max="7" width="3.42578125" customWidth="1"/>
    <col min="8" max="8" width="3.85546875" customWidth="1"/>
    <col min="9" max="9" width="2.85546875" customWidth="1"/>
    <col min="10" max="10" width="26.7109375" customWidth="1"/>
    <col min="11" max="11" width="3.7109375" customWidth="1"/>
    <col min="12" max="12" width="4.140625" customWidth="1"/>
    <col min="13" max="13" width="7.140625" customWidth="1"/>
    <col min="14" max="14" width="3.42578125" customWidth="1"/>
    <col min="15" max="15" width="1" customWidth="1"/>
    <col min="16" max="16" width="4.28515625" customWidth="1"/>
    <col min="17" max="17" width="3.85546875" customWidth="1"/>
    <col min="18" max="18" width="5.140625" customWidth="1"/>
    <col min="19" max="19" width="1.7109375" hidden="1" customWidth="1"/>
    <col min="20" max="20" width="1.140625" hidden="1" customWidth="1"/>
    <col min="21" max="21" width="4" customWidth="1"/>
    <col min="22" max="22" width="10.140625" customWidth="1"/>
    <col min="23" max="23" width="2.42578125" customWidth="1"/>
    <col min="24" max="24" width="1.7109375" customWidth="1"/>
    <col min="25" max="25" width="2.140625" customWidth="1"/>
    <col min="26" max="26" width="4.140625" customWidth="1"/>
    <col min="27" max="27" width="4.7109375" style="102" customWidth="1"/>
    <col min="28" max="28" width="5.5703125" style="103" customWidth="1"/>
    <col min="29" max="29" width="4.140625" style="103" customWidth="1"/>
    <col min="30" max="30" width="4" style="103" customWidth="1"/>
    <col min="31" max="31" width="3.5703125" style="103" customWidth="1"/>
    <col min="32" max="32" width="4.5703125" style="103" customWidth="1"/>
    <col min="33" max="33" width="4.7109375" style="103" customWidth="1"/>
    <col min="34" max="35" width="9.140625" style="103"/>
    <col min="36" max="36" width="0" style="103" hidden="1" customWidth="1"/>
    <col min="37" max="37" width="15.42578125" style="103" hidden="1" customWidth="1"/>
    <col min="38" max="39" width="0" style="103" hidden="1" customWidth="1"/>
    <col min="40" max="42" width="9.140625" style="103"/>
    <col min="43" max="80" width="9.140625" style="102"/>
    <col min="257" max="257" width="3.85546875" customWidth="1"/>
    <col min="258" max="258" width="3.42578125" customWidth="1"/>
    <col min="259" max="259" width="2.28515625" customWidth="1"/>
    <col min="260" max="260" width="4.85546875" customWidth="1"/>
    <col min="261" max="261" width="4" customWidth="1"/>
    <col min="262" max="262" width="1.85546875" customWidth="1"/>
    <col min="263" max="263" width="3.42578125" customWidth="1"/>
    <col min="264" max="264" width="3.85546875" customWidth="1"/>
    <col min="265" max="265" width="2.85546875" customWidth="1"/>
    <col min="266" max="266" width="26.7109375" customWidth="1"/>
    <col min="267" max="267" width="3.7109375" customWidth="1"/>
    <col min="268" max="268" width="4.140625" customWidth="1"/>
    <col min="270" max="270" width="3.42578125" customWidth="1"/>
    <col min="271" max="271" width="1" customWidth="1"/>
    <col min="272" max="272" width="4.28515625" customWidth="1"/>
    <col min="273" max="273" width="3.85546875" customWidth="1"/>
    <col min="274" max="274" width="5.7109375" customWidth="1"/>
    <col min="275" max="275" width="1.7109375" customWidth="1"/>
    <col min="276" max="276" width="1.140625" customWidth="1"/>
    <col min="277" max="277" width="4" customWidth="1"/>
    <col min="278" max="278" width="8.85546875" customWidth="1"/>
    <col min="279" max="279" width="2.42578125" customWidth="1"/>
    <col min="280" max="280" width="1.7109375" customWidth="1"/>
    <col min="281" max="281" width="4.7109375" customWidth="1"/>
    <col min="282" max="282" width="1.42578125" customWidth="1"/>
    <col min="283" max="283" width="4.7109375" customWidth="1"/>
    <col min="284" max="284" width="5.5703125" customWidth="1"/>
    <col min="285" max="285" width="4.140625" customWidth="1"/>
    <col min="286" max="286" width="4" customWidth="1"/>
    <col min="287" max="287" width="3.5703125" customWidth="1"/>
    <col min="288" max="288" width="4.5703125" customWidth="1"/>
    <col min="289" max="289" width="4.7109375" customWidth="1"/>
    <col min="292" max="295" width="0" hidden="1" customWidth="1"/>
    <col min="513" max="513" width="3.85546875" customWidth="1"/>
    <col min="514" max="514" width="3.42578125" customWidth="1"/>
    <col min="515" max="515" width="2.28515625" customWidth="1"/>
    <col min="516" max="516" width="4.85546875" customWidth="1"/>
    <col min="517" max="517" width="4" customWidth="1"/>
    <col min="518" max="518" width="1.85546875" customWidth="1"/>
    <col min="519" max="519" width="3.42578125" customWidth="1"/>
    <col min="520" max="520" width="3.85546875" customWidth="1"/>
    <col min="521" max="521" width="2.85546875" customWidth="1"/>
    <col min="522" max="522" width="26.7109375" customWidth="1"/>
    <col min="523" max="523" width="3.7109375" customWidth="1"/>
    <col min="524" max="524" width="4.140625" customWidth="1"/>
    <col min="526" max="526" width="3.42578125" customWidth="1"/>
    <col min="527" max="527" width="1" customWidth="1"/>
    <col min="528" max="528" width="4.28515625" customWidth="1"/>
    <col min="529" max="529" width="3.85546875" customWidth="1"/>
    <col min="530" max="530" width="5.7109375" customWidth="1"/>
    <col min="531" max="531" width="1.7109375" customWidth="1"/>
    <col min="532" max="532" width="1.140625" customWidth="1"/>
    <col min="533" max="533" width="4" customWidth="1"/>
    <col min="534" max="534" width="8.85546875" customWidth="1"/>
    <col min="535" max="535" width="2.42578125" customWidth="1"/>
    <col min="536" max="536" width="1.7109375" customWidth="1"/>
    <col min="537" max="537" width="4.7109375" customWidth="1"/>
    <col min="538" max="538" width="1.42578125" customWidth="1"/>
    <col min="539" max="539" width="4.7109375" customWidth="1"/>
    <col min="540" max="540" width="5.5703125" customWidth="1"/>
    <col min="541" max="541" width="4.140625" customWidth="1"/>
    <col min="542" max="542" width="4" customWidth="1"/>
    <col min="543" max="543" width="3.5703125" customWidth="1"/>
    <col min="544" max="544" width="4.5703125" customWidth="1"/>
    <col min="545" max="545" width="4.7109375" customWidth="1"/>
    <col min="548" max="551" width="0" hidden="1" customWidth="1"/>
    <col min="769" max="769" width="3.85546875" customWidth="1"/>
    <col min="770" max="770" width="3.42578125" customWidth="1"/>
    <col min="771" max="771" width="2.28515625" customWidth="1"/>
    <col min="772" max="772" width="4.85546875" customWidth="1"/>
    <col min="773" max="773" width="4" customWidth="1"/>
    <col min="774" max="774" width="1.85546875" customWidth="1"/>
    <col min="775" max="775" width="3.42578125" customWidth="1"/>
    <col min="776" max="776" width="3.85546875" customWidth="1"/>
    <col min="777" max="777" width="2.85546875" customWidth="1"/>
    <col min="778" max="778" width="26.7109375" customWidth="1"/>
    <col min="779" max="779" width="3.7109375" customWidth="1"/>
    <col min="780" max="780" width="4.140625" customWidth="1"/>
    <col min="782" max="782" width="3.42578125" customWidth="1"/>
    <col min="783" max="783" width="1" customWidth="1"/>
    <col min="784" max="784" width="4.28515625" customWidth="1"/>
    <col min="785" max="785" width="3.85546875" customWidth="1"/>
    <col min="786" max="786" width="5.7109375" customWidth="1"/>
    <col min="787" max="787" width="1.7109375" customWidth="1"/>
    <col min="788" max="788" width="1.140625" customWidth="1"/>
    <col min="789" max="789" width="4" customWidth="1"/>
    <col min="790" max="790" width="8.85546875" customWidth="1"/>
    <col min="791" max="791" width="2.42578125" customWidth="1"/>
    <col min="792" max="792" width="1.7109375" customWidth="1"/>
    <col min="793" max="793" width="4.7109375" customWidth="1"/>
    <col min="794" max="794" width="1.42578125" customWidth="1"/>
    <col min="795" max="795" width="4.7109375" customWidth="1"/>
    <col min="796" max="796" width="5.5703125" customWidth="1"/>
    <col min="797" max="797" width="4.140625" customWidth="1"/>
    <col min="798" max="798" width="4" customWidth="1"/>
    <col min="799" max="799" width="3.5703125" customWidth="1"/>
    <col min="800" max="800" width="4.5703125" customWidth="1"/>
    <col min="801" max="801" width="4.7109375" customWidth="1"/>
    <col min="804" max="807" width="0" hidden="1" customWidth="1"/>
    <col min="1025" max="1025" width="3.85546875" customWidth="1"/>
    <col min="1026" max="1026" width="3.42578125" customWidth="1"/>
    <col min="1027" max="1027" width="2.28515625" customWidth="1"/>
    <col min="1028" max="1028" width="4.85546875" customWidth="1"/>
    <col min="1029" max="1029" width="4" customWidth="1"/>
    <col min="1030" max="1030" width="1.85546875" customWidth="1"/>
    <col min="1031" max="1031" width="3.42578125" customWidth="1"/>
    <col min="1032" max="1032" width="3.85546875" customWidth="1"/>
    <col min="1033" max="1033" width="2.85546875" customWidth="1"/>
    <col min="1034" max="1034" width="26.7109375" customWidth="1"/>
    <col min="1035" max="1035" width="3.7109375" customWidth="1"/>
    <col min="1036" max="1036" width="4.140625" customWidth="1"/>
    <col min="1038" max="1038" width="3.42578125" customWidth="1"/>
    <col min="1039" max="1039" width="1" customWidth="1"/>
    <col min="1040" max="1040" width="4.28515625" customWidth="1"/>
    <col min="1041" max="1041" width="3.85546875" customWidth="1"/>
    <col min="1042" max="1042" width="5.7109375" customWidth="1"/>
    <col min="1043" max="1043" width="1.7109375" customWidth="1"/>
    <col min="1044" max="1044" width="1.140625" customWidth="1"/>
    <col min="1045" max="1045" width="4" customWidth="1"/>
    <col min="1046" max="1046" width="8.85546875" customWidth="1"/>
    <col min="1047" max="1047" width="2.42578125" customWidth="1"/>
    <col min="1048" max="1048" width="1.7109375" customWidth="1"/>
    <col min="1049" max="1049" width="4.7109375" customWidth="1"/>
    <col min="1050" max="1050" width="1.42578125" customWidth="1"/>
    <col min="1051" max="1051" width="4.7109375" customWidth="1"/>
    <col min="1052" max="1052" width="5.5703125" customWidth="1"/>
    <col min="1053" max="1053" width="4.140625" customWidth="1"/>
    <col min="1054" max="1054" width="4" customWidth="1"/>
    <col min="1055" max="1055" width="3.5703125" customWidth="1"/>
    <col min="1056" max="1056" width="4.5703125" customWidth="1"/>
    <col min="1057" max="1057" width="4.7109375" customWidth="1"/>
    <col min="1060" max="1063" width="0" hidden="1" customWidth="1"/>
    <col min="1281" max="1281" width="3.85546875" customWidth="1"/>
    <col min="1282" max="1282" width="3.42578125" customWidth="1"/>
    <col min="1283" max="1283" width="2.28515625" customWidth="1"/>
    <col min="1284" max="1284" width="4.85546875" customWidth="1"/>
    <col min="1285" max="1285" width="4" customWidth="1"/>
    <col min="1286" max="1286" width="1.85546875" customWidth="1"/>
    <col min="1287" max="1287" width="3.42578125" customWidth="1"/>
    <col min="1288" max="1288" width="3.85546875" customWidth="1"/>
    <col min="1289" max="1289" width="2.85546875" customWidth="1"/>
    <col min="1290" max="1290" width="26.7109375" customWidth="1"/>
    <col min="1291" max="1291" width="3.7109375" customWidth="1"/>
    <col min="1292" max="1292" width="4.140625" customWidth="1"/>
    <col min="1294" max="1294" width="3.42578125" customWidth="1"/>
    <col min="1295" max="1295" width="1" customWidth="1"/>
    <col min="1296" max="1296" width="4.28515625" customWidth="1"/>
    <col min="1297" max="1297" width="3.85546875" customWidth="1"/>
    <col min="1298" max="1298" width="5.7109375" customWidth="1"/>
    <col min="1299" max="1299" width="1.7109375" customWidth="1"/>
    <col min="1300" max="1300" width="1.140625" customWidth="1"/>
    <col min="1301" max="1301" width="4" customWidth="1"/>
    <col min="1302" max="1302" width="8.85546875" customWidth="1"/>
    <col min="1303" max="1303" width="2.42578125" customWidth="1"/>
    <col min="1304" max="1304" width="1.7109375" customWidth="1"/>
    <col min="1305" max="1305" width="4.7109375" customWidth="1"/>
    <col min="1306" max="1306" width="1.42578125" customWidth="1"/>
    <col min="1307" max="1307" width="4.7109375" customWidth="1"/>
    <col min="1308" max="1308" width="5.5703125" customWidth="1"/>
    <col min="1309" max="1309" width="4.140625" customWidth="1"/>
    <col min="1310" max="1310" width="4" customWidth="1"/>
    <col min="1311" max="1311" width="3.5703125" customWidth="1"/>
    <col min="1312" max="1312" width="4.5703125" customWidth="1"/>
    <col min="1313" max="1313" width="4.7109375" customWidth="1"/>
    <col min="1316" max="1319" width="0" hidden="1" customWidth="1"/>
    <col min="1537" max="1537" width="3.85546875" customWidth="1"/>
    <col min="1538" max="1538" width="3.42578125" customWidth="1"/>
    <col min="1539" max="1539" width="2.28515625" customWidth="1"/>
    <col min="1540" max="1540" width="4.85546875" customWidth="1"/>
    <col min="1541" max="1541" width="4" customWidth="1"/>
    <col min="1542" max="1542" width="1.85546875" customWidth="1"/>
    <col min="1543" max="1543" width="3.42578125" customWidth="1"/>
    <col min="1544" max="1544" width="3.85546875" customWidth="1"/>
    <col min="1545" max="1545" width="2.85546875" customWidth="1"/>
    <col min="1546" max="1546" width="26.7109375" customWidth="1"/>
    <col min="1547" max="1547" width="3.7109375" customWidth="1"/>
    <col min="1548" max="1548" width="4.140625" customWidth="1"/>
    <col min="1550" max="1550" width="3.42578125" customWidth="1"/>
    <col min="1551" max="1551" width="1" customWidth="1"/>
    <col min="1552" max="1552" width="4.28515625" customWidth="1"/>
    <col min="1553" max="1553" width="3.85546875" customWidth="1"/>
    <col min="1554" max="1554" width="5.7109375" customWidth="1"/>
    <col min="1555" max="1555" width="1.7109375" customWidth="1"/>
    <col min="1556" max="1556" width="1.140625" customWidth="1"/>
    <col min="1557" max="1557" width="4" customWidth="1"/>
    <col min="1558" max="1558" width="8.85546875" customWidth="1"/>
    <col min="1559" max="1559" width="2.42578125" customWidth="1"/>
    <col min="1560" max="1560" width="1.7109375" customWidth="1"/>
    <col min="1561" max="1561" width="4.7109375" customWidth="1"/>
    <col min="1562" max="1562" width="1.42578125" customWidth="1"/>
    <col min="1563" max="1563" width="4.7109375" customWidth="1"/>
    <col min="1564" max="1564" width="5.5703125" customWidth="1"/>
    <col min="1565" max="1565" width="4.140625" customWidth="1"/>
    <col min="1566" max="1566" width="4" customWidth="1"/>
    <col min="1567" max="1567" width="3.5703125" customWidth="1"/>
    <col min="1568" max="1568" width="4.5703125" customWidth="1"/>
    <col min="1569" max="1569" width="4.7109375" customWidth="1"/>
    <col min="1572" max="1575" width="0" hidden="1" customWidth="1"/>
    <col min="1793" max="1793" width="3.85546875" customWidth="1"/>
    <col min="1794" max="1794" width="3.42578125" customWidth="1"/>
    <col min="1795" max="1795" width="2.28515625" customWidth="1"/>
    <col min="1796" max="1796" width="4.85546875" customWidth="1"/>
    <col min="1797" max="1797" width="4" customWidth="1"/>
    <col min="1798" max="1798" width="1.85546875" customWidth="1"/>
    <col min="1799" max="1799" width="3.42578125" customWidth="1"/>
    <col min="1800" max="1800" width="3.85546875" customWidth="1"/>
    <col min="1801" max="1801" width="2.85546875" customWidth="1"/>
    <col min="1802" max="1802" width="26.7109375" customWidth="1"/>
    <col min="1803" max="1803" width="3.7109375" customWidth="1"/>
    <col min="1804" max="1804" width="4.140625" customWidth="1"/>
    <col min="1806" max="1806" width="3.42578125" customWidth="1"/>
    <col min="1807" max="1807" width="1" customWidth="1"/>
    <col min="1808" max="1808" width="4.28515625" customWidth="1"/>
    <col min="1809" max="1809" width="3.85546875" customWidth="1"/>
    <col min="1810" max="1810" width="5.7109375" customWidth="1"/>
    <col min="1811" max="1811" width="1.7109375" customWidth="1"/>
    <col min="1812" max="1812" width="1.140625" customWidth="1"/>
    <col min="1813" max="1813" width="4" customWidth="1"/>
    <col min="1814" max="1814" width="8.85546875" customWidth="1"/>
    <col min="1815" max="1815" width="2.42578125" customWidth="1"/>
    <col min="1816" max="1816" width="1.7109375" customWidth="1"/>
    <col min="1817" max="1817" width="4.7109375" customWidth="1"/>
    <col min="1818" max="1818" width="1.42578125" customWidth="1"/>
    <col min="1819" max="1819" width="4.7109375" customWidth="1"/>
    <col min="1820" max="1820" width="5.5703125" customWidth="1"/>
    <col min="1821" max="1821" width="4.140625" customWidth="1"/>
    <col min="1822" max="1822" width="4" customWidth="1"/>
    <col min="1823" max="1823" width="3.5703125" customWidth="1"/>
    <col min="1824" max="1824" width="4.5703125" customWidth="1"/>
    <col min="1825" max="1825" width="4.7109375" customWidth="1"/>
    <col min="1828" max="1831" width="0" hidden="1" customWidth="1"/>
    <col min="2049" max="2049" width="3.85546875" customWidth="1"/>
    <col min="2050" max="2050" width="3.42578125" customWidth="1"/>
    <col min="2051" max="2051" width="2.28515625" customWidth="1"/>
    <col min="2052" max="2052" width="4.85546875" customWidth="1"/>
    <col min="2053" max="2053" width="4" customWidth="1"/>
    <col min="2054" max="2054" width="1.85546875" customWidth="1"/>
    <col min="2055" max="2055" width="3.42578125" customWidth="1"/>
    <col min="2056" max="2056" width="3.85546875" customWidth="1"/>
    <col min="2057" max="2057" width="2.85546875" customWidth="1"/>
    <col min="2058" max="2058" width="26.7109375" customWidth="1"/>
    <col min="2059" max="2059" width="3.7109375" customWidth="1"/>
    <col min="2060" max="2060" width="4.140625" customWidth="1"/>
    <col min="2062" max="2062" width="3.42578125" customWidth="1"/>
    <col min="2063" max="2063" width="1" customWidth="1"/>
    <col min="2064" max="2064" width="4.28515625" customWidth="1"/>
    <col min="2065" max="2065" width="3.85546875" customWidth="1"/>
    <col min="2066" max="2066" width="5.7109375" customWidth="1"/>
    <col min="2067" max="2067" width="1.7109375" customWidth="1"/>
    <col min="2068" max="2068" width="1.140625" customWidth="1"/>
    <col min="2069" max="2069" width="4" customWidth="1"/>
    <col min="2070" max="2070" width="8.85546875" customWidth="1"/>
    <col min="2071" max="2071" width="2.42578125" customWidth="1"/>
    <col min="2072" max="2072" width="1.7109375" customWidth="1"/>
    <col min="2073" max="2073" width="4.7109375" customWidth="1"/>
    <col min="2074" max="2074" width="1.42578125" customWidth="1"/>
    <col min="2075" max="2075" width="4.7109375" customWidth="1"/>
    <col min="2076" max="2076" width="5.5703125" customWidth="1"/>
    <col min="2077" max="2077" width="4.140625" customWidth="1"/>
    <col min="2078" max="2078" width="4" customWidth="1"/>
    <col min="2079" max="2079" width="3.5703125" customWidth="1"/>
    <col min="2080" max="2080" width="4.5703125" customWidth="1"/>
    <col min="2081" max="2081" width="4.7109375" customWidth="1"/>
    <col min="2084" max="2087" width="0" hidden="1" customWidth="1"/>
    <col min="2305" max="2305" width="3.85546875" customWidth="1"/>
    <col min="2306" max="2306" width="3.42578125" customWidth="1"/>
    <col min="2307" max="2307" width="2.28515625" customWidth="1"/>
    <col min="2308" max="2308" width="4.85546875" customWidth="1"/>
    <col min="2309" max="2309" width="4" customWidth="1"/>
    <col min="2310" max="2310" width="1.85546875" customWidth="1"/>
    <col min="2311" max="2311" width="3.42578125" customWidth="1"/>
    <col min="2312" max="2312" width="3.85546875" customWidth="1"/>
    <col min="2313" max="2313" width="2.85546875" customWidth="1"/>
    <col min="2314" max="2314" width="26.7109375" customWidth="1"/>
    <col min="2315" max="2315" width="3.7109375" customWidth="1"/>
    <col min="2316" max="2316" width="4.140625" customWidth="1"/>
    <col min="2318" max="2318" width="3.42578125" customWidth="1"/>
    <col min="2319" max="2319" width="1" customWidth="1"/>
    <col min="2320" max="2320" width="4.28515625" customWidth="1"/>
    <col min="2321" max="2321" width="3.85546875" customWidth="1"/>
    <col min="2322" max="2322" width="5.7109375" customWidth="1"/>
    <col min="2323" max="2323" width="1.7109375" customWidth="1"/>
    <col min="2324" max="2324" width="1.140625" customWidth="1"/>
    <col min="2325" max="2325" width="4" customWidth="1"/>
    <col min="2326" max="2326" width="8.85546875" customWidth="1"/>
    <col min="2327" max="2327" width="2.42578125" customWidth="1"/>
    <col min="2328" max="2328" width="1.7109375" customWidth="1"/>
    <col min="2329" max="2329" width="4.7109375" customWidth="1"/>
    <col min="2330" max="2330" width="1.42578125" customWidth="1"/>
    <col min="2331" max="2331" width="4.7109375" customWidth="1"/>
    <col min="2332" max="2332" width="5.5703125" customWidth="1"/>
    <col min="2333" max="2333" width="4.140625" customWidth="1"/>
    <col min="2334" max="2334" width="4" customWidth="1"/>
    <col min="2335" max="2335" width="3.5703125" customWidth="1"/>
    <col min="2336" max="2336" width="4.5703125" customWidth="1"/>
    <col min="2337" max="2337" width="4.7109375" customWidth="1"/>
    <col min="2340" max="2343" width="0" hidden="1" customWidth="1"/>
    <col min="2561" max="2561" width="3.85546875" customWidth="1"/>
    <col min="2562" max="2562" width="3.42578125" customWidth="1"/>
    <col min="2563" max="2563" width="2.28515625" customWidth="1"/>
    <col min="2564" max="2564" width="4.85546875" customWidth="1"/>
    <col min="2565" max="2565" width="4" customWidth="1"/>
    <col min="2566" max="2566" width="1.85546875" customWidth="1"/>
    <col min="2567" max="2567" width="3.42578125" customWidth="1"/>
    <col min="2568" max="2568" width="3.85546875" customWidth="1"/>
    <col min="2569" max="2569" width="2.85546875" customWidth="1"/>
    <col min="2570" max="2570" width="26.7109375" customWidth="1"/>
    <col min="2571" max="2571" width="3.7109375" customWidth="1"/>
    <col min="2572" max="2572" width="4.140625" customWidth="1"/>
    <col min="2574" max="2574" width="3.42578125" customWidth="1"/>
    <col min="2575" max="2575" width="1" customWidth="1"/>
    <col min="2576" max="2576" width="4.28515625" customWidth="1"/>
    <col min="2577" max="2577" width="3.85546875" customWidth="1"/>
    <col min="2578" max="2578" width="5.7109375" customWidth="1"/>
    <col min="2579" max="2579" width="1.7109375" customWidth="1"/>
    <col min="2580" max="2580" width="1.140625" customWidth="1"/>
    <col min="2581" max="2581" width="4" customWidth="1"/>
    <col min="2582" max="2582" width="8.85546875" customWidth="1"/>
    <col min="2583" max="2583" width="2.42578125" customWidth="1"/>
    <col min="2584" max="2584" width="1.7109375" customWidth="1"/>
    <col min="2585" max="2585" width="4.7109375" customWidth="1"/>
    <col min="2586" max="2586" width="1.42578125" customWidth="1"/>
    <col min="2587" max="2587" width="4.7109375" customWidth="1"/>
    <col min="2588" max="2588" width="5.5703125" customWidth="1"/>
    <col min="2589" max="2589" width="4.140625" customWidth="1"/>
    <col min="2590" max="2590" width="4" customWidth="1"/>
    <col min="2591" max="2591" width="3.5703125" customWidth="1"/>
    <col min="2592" max="2592" width="4.5703125" customWidth="1"/>
    <col min="2593" max="2593" width="4.7109375" customWidth="1"/>
    <col min="2596" max="2599" width="0" hidden="1" customWidth="1"/>
    <col min="2817" max="2817" width="3.85546875" customWidth="1"/>
    <col min="2818" max="2818" width="3.42578125" customWidth="1"/>
    <col min="2819" max="2819" width="2.28515625" customWidth="1"/>
    <col min="2820" max="2820" width="4.85546875" customWidth="1"/>
    <col min="2821" max="2821" width="4" customWidth="1"/>
    <col min="2822" max="2822" width="1.85546875" customWidth="1"/>
    <col min="2823" max="2823" width="3.42578125" customWidth="1"/>
    <col min="2824" max="2824" width="3.85546875" customWidth="1"/>
    <col min="2825" max="2825" width="2.85546875" customWidth="1"/>
    <col min="2826" max="2826" width="26.7109375" customWidth="1"/>
    <col min="2827" max="2827" width="3.7109375" customWidth="1"/>
    <col min="2828" max="2828" width="4.140625" customWidth="1"/>
    <col min="2830" max="2830" width="3.42578125" customWidth="1"/>
    <col min="2831" max="2831" width="1" customWidth="1"/>
    <col min="2832" max="2832" width="4.28515625" customWidth="1"/>
    <col min="2833" max="2833" width="3.85546875" customWidth="1"/>
    <col min="2834" max="2834" width="5.7109375" customWidth="1"/>
    <col min="2835" max="2835" width="1.7109375" customWidth="1"/>
    <col min="2836" max="2836" width="1.140625" customWidth="1"/>
    <col min="2837" max="2837" width="4" customWidth="1"/>
    <col min="2838" max="2838" width="8.85546875" customWidth="1"/>
    <col min="2839" max="2839" width="2.42578125" customWidth="1"/>
    <col min="2840" max="2840" width="1.7109375" customWidth="1"/>
    <col min="2841" max="2841" width="4.7109375" customWidth="1"/>
    <col min="2842" max="2842" width="1.42578125" customWidth="1"/>
    <col min="2843" max="2843" width="4.7109375" customWidth="1"/>
    <col min="2844" max="2844" width="5.5703125" customWidth="1"/>
    <col min="2845" max="2845" width="4.140625" customWidth="1"/>
    <col min="2846" max="2846" width="4" customWidth="1"/>
    <col min="2847" max="2847" width="3.5703125" customWidth="1"/>
    <col min="2848" max="2848" width="4.5703125" customWidth="1"/>
    <col min="2849" max="2849" width="4.7109375" customWidth="1"/>
    <col min="2852" max="2855" width="0" hidden="1" customWidth="1"/>
    <col min="3073" max="3073" width="3.85546875" customWidth="1"/>
    <col min="3074" max="3074" width="3.42578125" customWidth="1"/>
    <col min="3075" max="3075" width="2.28515625" customWidth="1"/>
    <col min="3076" max="3076" width="4.85546875" customWidth="1"/>
    <col min="3077" max="3077" width="4" customWidth="1"/>
    <col min="3078" max="3078" width="1.85546875" customWidth="1"/>
    <col min="3079" max="3079" width="3.42578125" customWidth="1"/>
    <col min="3080" max="3080" width="3.85546875" customWidth="1"/>
    <col min="3081" max="3081" width="2.85546875" customWidth="1"/>
    <col min="3082" max="3082" width="26.7109375" customWidth="1"/>
    <col min="3083" max="3083" width="3.7109375" customWidth="1"/>
    <col min="3084" max="3084" width="4.140625" customWidth="1"/>
    <col min="3086" max="3086" width="3.42578125" customWidth="1"/>
    <col min="3087" max="3087" width="1" customWidth="1"/>
    <col min="3088" max="3088" width="4.28515625" customWidth="1"/>
    <col min="3089" max="3089" width="3.85546875" customWidth="1"/>
    <col min="3090" max="3090" width="5.7109375" customWidth="1"/>
    <col min="3091" max="3091" width="1.7109375" customWidth="1"/>
    <col min="3092" max="3092" width="1.140625" customWidth="1"/>
    <col min="3093" max="3093" width="4" customWidth="1"/>
    <col min="3094" max="3094" width="8.85546875" customWidth="1"/>
    <col min="3095" max="3095" width="2.42578125" customWidth="1"/>
    <col min="3096" max="3096" width="1.7109375" customWidth="1"/>
    <col min="3097" max="3097" width="4.7109375" customWidth="1"/>
    <col min="3098" max="3098" width="1.42578125" customWidth="1"/>
    <col min="3099" max="3099" width="4.7109375" customWidth="1"/>
    <col min="3100" max="3100" width="5.5703125" customWidth="1"/>
    <col min="3101" max="3101" width="4.140625" customWidth="1"/>
    <col min="3102" max="3102" width="4" customWidth="1"/>
    <col min="3103" max="3103" width="3.5703125" customWidth="1"/>
    <col min="3104" max="3104" width="4.5703125" customWidth="1"/>
    <col min="3105" max="3105" width="4.7109375" customWidth="1"/>
    <col min="3108" max="3111" width="0" hidden="1" customWidth="1"/>
    <col min="3329" max="3329" width="3.85546875" customWidth="1"/>
    <col min="3330" max="3330" width="3.42578125" customWidth="1"/>
    <col min="3331" max="3331" width="2.28515625" customWidth="1"/>
    <col min="3332" max="3332" width="4.85546875" customWidth="1"/>
    <col min="3333" max="3333" width="4" customWidth="1"/>
    <col min="3334" max="3334" width="1.85546875" customWidth="1"/>
    <col min="3335" max="3335" width="3.42578125" customWidth="1"/>
    <col min="3336" max="3336" width="3.85546875" customWidth="1"/>
    <col min="3337" max="3337" width="2.85546875" customWidth="1"/>
    <col min="3338" max="3338" width="26.7109375" customWidth="1"/>
    <col min="3339" max="3339" width="3.7109375" customWidth="1"/>
    <col min="3340" max="3340" width="4.140625" customWidth="1"/>
    <col min="3342" max="3342" width="3.42578125" customWidth="1"/>
    <col min="3343" max="3343" width="1" customWidth="1"/>
    <col min="3344" max="3344" width="4.28515625" customWidth="1"/>
    <col min="3345" max="3345" width="3.85546875" customWidth="1"/>
    <col min="3346" max="3346" width="5.7109375" customWidth="1"/>
    <col min="3347" max="3347" width="1.7109375" customWidth="1"/>
    <col min="3348" max="3348" width="1.140625" customWidth="1"/>
    <col min="3349" max="3349" width="4" customWidth="1"/>
    <col min="3350" max="3350" width="8.85546875" customWidth="1"/>
    <col min="3351" max="3351" width="2.42578125" customWidth="1"/>
    <col min="3352" max="3352" width="1.7109375" customWidth="1"/>
    <col min="3353" max="3353" width="4.7109375" customWidth="1"/>
    <col min="3354" max="3354" width="1.42578125" customWidth="1"/>
    <col min="3355" max="3355" width="4.7109375" customWidth="1"/>
    <col min="3356" max="3356" width="5.5703125" customWidth="1"/>
    <col min="3357" max="3357" width="4.140625" customWidth="1"/>
    <col min="3358" max="3358" width="4" customWidth="1"/>
    <col min="3359" max="3359" width="3.5703125" customWidth="1"/>
    <col min="3360" max="3360" width="4.5703125" customWidth="1"/>
    <col min="3361" max="3361" width="4.7109375" customWidth="1"/>
    <col min="3364" max="3367" width="0" hidden="1" customWidth="1"/>
    <col min="3585" max="3585" width="3.85546875" customWidth="1"/>
    <col min="3586" max="3586" width="3.42578125" customWidth="1"/>
    <col min="3587" max="3587" width="2.28515625" customWidth="1"/>
    <col min="3588" max="3588" width="4.85546875" customWidth="1"/>
    <col min="3589" max="3589" width="4" customWidth="1"/>
    <col min="3590" max="3590" width="1.85546875" customWidth="1"/>
    <col min="3591" max="3591" width="3.42578125" customWidth="1"/>
    <col min="3592" max="3592" width="3.85546875" customWidth="1"/>
    <col min="3593" max="3593" width="2.85546875" customWidth="1"/>
    <col min="3594" max="3594" width="26.7109375" customWidth="1"/>
    <col min="3595" max="3595" width="3.7109375" customWidth="1"/>
    <col min="3596" max="3596" width="4.140625" customWidth="1"/>
    <col min="3598" max="3598" width="3.42578125" customWidth="1"/>
    <col min="3599" max="3599" width="1" customWidth="1"/>
    <col min="3600" max="3600" width="4.28515625" customWidth="1"/>
    <col min="3601" max="3601" width="3.85546875" customWidth="1"/>
    <col min="3602" max="3602" width="5.7109375" customWidth="1"/>
    <col min="3603" max="3603" width="1.7109375" customWidth="1"/>
    <col min="3604" max="3604" width="1.140625" customWidth="1"/>
    <col min="3605" max="3605" width="4" customWidth="1"/>
    <col min="3606" max="3606" width="8.85546875" customWidth="1"/>
    <col min="3607" max="3607" width="2.42578125" customWidth="1"/>
    <col min="3608" max="3608" width="1.7109375" customWidth="1"/>
    <col min="3609" max="3609" width="4.7109375" customWidth="1"/>
    <col min="3610" max="3610" width="1.42578125" customWidth="1"/>
    <col min="3611" max="3611" width="4.7109375" customWidth="1"/>
    <col min="3612" max="3612" width="5.5703125" customWidth="1"/>
    <col min="3613" max="3613" width="4.140625" customWidth="1"/>
    <col min="3614" max="3614" width="4" customWidth="1"/>
    <col min="3615" max="3615" width="3.5703125" customWidth="1"/>
    <col min="3616" max="3616" width="4.5703125" customWidth="1"/>
    <col min="3617" max="3617" width="4.7109375" customWidth="1"/>
    <col min="3620" max="3623" width="0" hidden="1" customWidth="1"/>
    <col min="3841" max="3841" width="3.85546875" customWidth="1"/>
    <col min="3842" max="3842" width="3.42578125" customWidth="1"/>
    <col min="3843" max="3843" width="2.28515625" customWidth="1"/>
    <col min="3844" max="3844" width="4.85546875" customWidth="1"/>
    <col min="3845" max="3845" width="4" customWidth="1"/>
    <col min="3846" max="3846" width="1.85546875" customWidth="1"/>
    <col min="3847" max="3847" width="3.42578125" customWidth="1"/>
    <col min="3848" max="3848" width="3.85546875" customWidth="1"/>
    <col min="3849" max="3849" width="2.85546875" customWidth="1"/>
    <col min="3850" max="3850" width="26.7109375" customWidth="1"/>
    <col min="3851" max="3851" width="3.7109375" customWidth="1"/>
    <col min="3852" max="3852" width="4.140625" customWidth="1"/>
    <col min="3854" max="3854" width="3.42578125" customWidth="1"/>
    <col min="3855" max="3855" width="1" customWidth="1"/>
    <col min="3856" max="3856" width="4.28515625" customWidth="1"/>
    <col min="3857" max="3857" width="3.85546875" customWidth="1"/>
    <col min="3858" max="3858" width="5.7109375" customWidth="1"/>
    <col min="3859" max="3859" width="1.7109375" customWidth="1"/>
    <col min="3860" max="3860" width="1.140625" customWidth="1"/>
    <col min="3861" max="3861" width="4" customWidth="1"/>
    <col min="3862" max="3862" width="8.85546875" customWidth="1"/>
    <col min="3863" max="3863" width="2.42578125" customWidth="1"/>
    <col min="3864" max="3864" width="1.7109375" customWidth="1"/>
    <col min="3865" max="3865" width="4.7109375" customWidth="1"/>
    <col min="3866" max="3866" width="1.42578125" customWidth="1"/>
    <col min="3867" max="3867" width="4.7109375" customWidth="1"/>
    <col min="3868" max="3868" width="5.5703125" customWidth="1"/>
    <col min="3869" max="3869" width="4.140625" customWidth="1"/>
    <col min="3870" max="3870" width="4" customWidth="1"/>
    <col min="3871" max="3871" width="3.5703125" customWidth="1"/>
    <col min="3872" max="3872" width="4.5703125" customWidth="1"/>
    <col min="3873" max="3873" width="4.7109375" customWidth="1"/>
    <col min="3876" max="3879" width="0" hidden="1" customWidth="1"/>
    <col min="4097" max="4097" width="3.85546875" customWidth="1"/>
    <col min="4098" max="4098" width="3.42578125" customWidth="1"/>
    <col min="4099" max="4099" width="2.28515625" customWidth="1"/>
    <col min="4100" max="4100" width="4.85546875" customWidth="1"/>
    <col min="4101" max="4101" width="4" customWidth="1"/>
    <col min="4102" max="4102" width="1.85546875" customWidth="1"/>
    <col min="4103" max="4103" width="3.42578125" customWidth="1"/>
    <col min="4104" max="4104" width="3.85546875" customWidth="1"/>
    <col min="4105" max="4105" width="2.85546875" customWidth="1"/>
    <col min="4106" max="4106" width="26.7109375" customWidth="1"/>
    <col min="4107" max="4107" width="3.7109375" customWidth="1"/>
    <col min="4108" max="4108" width="4.140625" customWidth="1"/>
    <col min="4110" max="4110" width="3.42578125" customWidth="1"/>
    <col min="4111" max="4111" width="1" customWidth="1"/>
    <col min="4112" max="4112" width="4.28515625" customWidth="1"/>
    <col min="4113" max="4113" width="3.85546875" customWidth="1"/>
    <col min="4114" max="4114" width="5.7109375" customWidth="1"/>
    <col min="4115" max="4115" width="1.7109375" customWidth="1"/>
    <col min="4116" max="4116" width="1.140625" customWidth="1"/>
    <col min="4117" max="4117" width="4" customWidth="1"/>
    <col min="4118" max="4118" width="8.85546875" customWidth="1"/>
    <col min="4119" max="4119" width="2.42578125" customWidth="1"/>
    <col min="4120" max="4120" width="1.7109375" customWidth="1"/>
    <col min="4121" max="4121" width="4.7109375" customWidth="1"/>
    <col min="4122" max="4122" width="1.42578125" customWidth="1"/>
    <col min="4123" max="4123" width="4.7109375" customWidth="1"/>
    <col min="4124" max="4124" width="5.5703125" customWidth="1"/>
    <col min="4125" max="4125" width="4.140625" customWidth="1"/>
    <col min="4126" max="4126" width="4" customWidth="1"/>
    <col min="4127" max="4127" width="3.5703125" customWidth="1"/>
    <col min="4128" max="4128" width="4.5703125" customWidth="1"/>
    <col min="4129" max="4129" width="4.7109375" customWidth="1"/>
    <col min="4132" max="4135" width="0" hidden="1" customWidth="1"/>
    <col min="4353" max="4353" width="3.85546875" customWidth="1"/>
    <col min="4354" max="4354" width="3.42578125" customWidth="1"/>
    <col min="4355" max="4355" width="2.28515625" customWidth="1"/>
    <col min="4356" max="4356" width="4.85546875" customWidth="1"/>
    <col min="4357" max="4357" width="4" customWidth="1"/>
    <col min="4358" max="4358" width="1.85546875" customWidth="1"/>
    <col min="4359" max="4359" width="3.42578125" customWidth="1"/>
    <col min="4360" max="4360" width="3.85546875" customWidth="1"/>
    <col min="4361" max="4361" width="2.85546875" customWidth="1"/>
    <col min="4362" max="4362" width="26.7109375" customWidth="1"/>
    <col min="4363" max="4363" width="3.7109375" customWidth="1"/>
    <col min="4364" max="4364" width="4.140625" customWidth="1"/>
    <col min="4366" max="4366" width="3.42578125" customWidth="1"/>
    <col min="4367" max="4367" width="1" customWidth="1"/>
    <col min="4368" max="4368" width="4.28515625" customWidth="1"/>
    <col min="4369" max="4369" width="3.85546875" customWidth="1"/>
    <col min="4370" max="4370" width="5.7109375" customWidth="1"/>
    <col min="4371" max="4371" width="1.7109375" customWidth="1"/>
    <col min="4372" max="4372" width="1.140625" customWidth="1"/>
    <col min="4373" max="4373" width="4" customWidth="1"/>
    <col min="4374" max="4374" width="8.85546875" customWidth="1"/>
    <col min="4375" max="4375" width="2.42578125" customWidth="1"/>
    <col min="4376" max="4376" width="1.7109375" customWidth="1"/>
    <col min="4377" max="4377" width="4.7109375" customWidth="1"/>
    <col min="4378" max="4378" width="1.42578125" customWidth="1"/>
    <col min="4379" max="4379" width="4.7109375" customWidth="1"/>
    <col min="4380" max="4380" width="5.5703125" customWidth="1"/>
    <col min="4381" max="4381" width="4.140625" customWidth="1"/>
    <col min="4382" max="4382" width="4" customWidth="1"/>
    <col min="4383" max="4383" width="3.5703125" customWidth="1"/>
    <col min="4384" max="4384" width="4.5703125" customWidth="1"/>
    <col min="4385" max="4385" width="4.7109375" customWidth="1"/>
    <col min="4388" max="4391" width="0" hidden="1" customWidth="1"/>
    <col min="4609" max="4609" width="3.85546875" customWidth="1"/>
    <col min="4610" max="4610" width="3.42578125" customWidth="1"/>
    <col min="4611" max="4611" width="2.28515625" customWidth="1"/>
    <col min="4612" max="4612" width="4.85546875" customWidth="1"/>
    <col min="4613" max="4613" width="4" customWidth="1"/>
    <col min="4614" max="4614" width="1.85546875" customWidth="1"/>
    <col min="4615" max="4615" width="3.42578125" customWidth="1"/>
    <col min="4616" max="4616" width="3.85546875" customWidth="1"/>
    <col min="4617" max="4617" width="2.85546875" customWidth="1"/>
    <col min="4618" max="4618" width="26.7109375" customWidth="1"/>
    <col min="4619" max="4619" width="3.7109375" customWidth="1"/>
    <col min="4620" max="4620" width="4.140625" customWidth="1"/>
    <col min="4622" max="4622" width="3.42578125" customWidth="1"/>
    <col min="4623" max="4623" width="1" customWidth="1"/>
    <col min="4624" max="4624" width="4.28515625" customWidth="1"/>
    <col min="4625" max="4625" width="3.85546875" customWidth="1"/>
    <col min="4626" max="4626" width="5.7109375" customWidth="1"/>
    <col min="4627" max="4627" width="1.7109375" customWidth="1"/>
    <col min="4628" max="4628" width="1.140625" customWidth="1"/>
    <col min="4629" max="4629" width="4" customWidth="1"/>
    <col min="4630" max="4630" width="8.85546875" customWidth="1"/>
    <col min="4631" max="4631" width="2.42578125" customWidth="1"/>
    <col min="4632" max="4632" width="1.7109375" customWidth="1"/>
    <col min="4633" max="4633" width="4.7109375" customWidth="1"/>
    <col min="4634" max="4634" width="1.42578125" customWidth="1"/>
    <col min="4635" max="4635" width="4.7109375" customWidth="1"/>
    <col min="4636" max="4636" width="5.5703125" customWidth="1"/>
    <col min="4637" max="4637" width="4.140625" customWidth="1"/>
    <col min="4638" max="4638" width="4" customWidth="1"/>
    <col min="4639" max="4639" width="3.5703125" customWidth="1"/>
    <col min="4640" max="4640" width="4.5703125" customWidth="1"/>
    <col min="4641" max="4641" width="4.7109375" customWidth="1"/>
    <col min="4644" max="4647" width="0" hidden="1" customWidth="1"/>
    <col min="4865" max="4865" width="3.85546875" customWidth="1"/>
    <col min="4866" max="4866" width="3.42578125" customWidth="1"/>
    <col min="4867" max="4867" width="2.28515625" customWidth="1"/>
    <col min="4868" max="4868" width="4.85546875" customWidth="1"/>
    <col min="4869" max="4869" width="4" customWidth="1"/>
    <col min="4870" max="4870" width="1.85546875" customWidth="1"/>
    <col min="4871" max="4871" width="3.42578125" customWidth="1"/>
    <col min="4872" max="4872" width="3.85546875" customWidth="1"/>
    <col min="4873" max="4873" width="2.85546875" customWidth="1"/>
    <col min="4874" max="4874" width="26.7109375" customWidth="1"/>
    <col min="4875" max="4875" width="3.7109375" customWidth="1"/>
    <col min="4876" max="4876" width="4.140625" customWidth="1"/>
    <col min="4878" max="4878" width="3.42578125" customWidth="1"/>
    <col min="4879" max="4879" width="1" customWidth="1"/>
    <col min="4880" max="4880" width="4.28515625" customWidth="1"/>
    <col min="4881" max="4881" width="3.85546875" customWidth="1"/>
    <col min="4882" max="4882" width="5.7109375" customWidth="1"/>
    <col min="4883" max="4883" width="1.7109375" customWidth="1"/>
    <col min="4884" max="4884" width="1.140625" customWidth="1"/>
    <col min="4885" max="4885" width="4" customWidth="1"/>
    <col min="4886" max="4886" width="8.85546875" customWidth="1"/>
    <col min="4887" max="4887" width="2.42578125" customWidth="1"/>
    <col min="4888" max="4888" width="1.7109375" customWidth="1"/>
    <col min="4889" max="4889" width="4.7109375" customWidth="1"/>
    <col min="4890" max="4890" width="1.42578125" customWidth="1"/>
    <col min="4891" max="4891" width="4.7109375" customWidth="1"/>
    <col min="4892" max="4892" width="5.5703125" customWidth="1"/>
    <col min="4893" max="4893" width="4.140625" customWidth="1"/>
    <col min="4894" max="4894" width="4" customWidth="1"/>
    <col min="4895" max="4895" width="3.5703125" customWidth="1"/>
    <col min="4896" max="4896" width="4.5703125" customWidth="1"/>
    <col min="4897" max="4897" width="4.7109375" customWidth="1"/>
    <col min="4900" max="4903" width="0" hidden="1" customWidth="1"/>
    <col min="5121" max="5121" width="3.85546875" customWidth="1"/>
    <col min="5122" max="5122" width="3.42578125" customWidth="1"/>
    <col min="5123" max="5123" width="2.28515625" customWidth="1"/>
    <col min="5124" max="5124" width="4.85546875" customWidth="1"/>
    <col min="5125" max="5125" width="4" customWidth="1"/>
    <col min="5126" max="5126" width="1.85546875" customWidth="1"/>
    <col min="5127" max="5127" width="3.42578125" customWidth="1"/>
    <col min="5128" max="5128" width="3.85546875" customWidth="1"/>
    <col min="5129" max="5129" width="2.85546875" customWidth="1"/>
    <col min="5130" max="5130" width="26.7109375" customWidth="1"/>
    <col min="5131" max="5131" width="3.7109375" customWidth="1"/>
    <col min="5132" max="5132" width="4.140625" customWidth="1"/>
    <col min="5134" max="5134" width="3.42578125" customWidth="1"/>
    <col min="5135" max="5135" width="1" customWidth="1"/>
    <col min="5136" max="5136" width="4.28515625" customWidth="1"/>
    <col min="5137" max="5137" width="3.85546875" customWidth="1"/>
    <col min="5138" max="5138" width="5.7109375" customWidth="1"/>
    <col min="5139" max="5139" width="1.7109375" customWidth="1"/>
    <col min="5140" max="5140" width="1.140625" customWidth="1"/>
    <col min="5141" max="5141" width="4" customWidth="1"/>
    <col min="5142" max="5142" width="8.85546875" customWidth="1"/>
    <col min="5143" max="5143" width="2.42578125" customWidth="1"/>
    <col min="5144" max="5144" width="1.7109375" customWidth="1"/>
    <col min="5145" max="5145" width="4.7109375" customWidth="1"/>
    <col min="5146" max="5146" width="1.42578125" customWidth="1"/>
    <col min="5147" max="5147" width="4.7109375" customWidth="1"/>
    <col min="5148" max="5148" width="5.5703125" customWidth="1"/>
    <col min="5149" max="5149" width="4.140625" customWidth="1"/>
    <col min="5150" max="5150" width="4" customWidth="1"/>
    <col min="5151" max="5151" width="3.5703125" customWidth="1"/>
    <col min="5152" max="5152" width="4.5703125" customWidth="1"/>
    <col min="5153" max="5153" width="4.7109375" customWidth="1"/>
    <col min="5156" max="5159" width="0" hidden="1" customWidth="1"/>
    <col min="5377" max="5377" width="3.85546875" customWidth="1"/>
    <col min="5378" max="5378" width="3.42578125" customWidth="1"/>
    <col min="5379" max="5379" width="2.28515625" customWidth="1"/>
    <col min="5380" max="5380" width="4.85546875" customWidth="1"/>
    <col min="5381" max="5381" width="4" customWidth="1"/>
    <col min="5382" max="5382" width="1.85546875" customWidth="1"/>
    <col min="5383" max="5383" width="3.42578125" customWidth="1"/>
    <col min="5384" max="5384" width="3.85546875" customWidth="1"/>
    <col min="5385" max="5385" width="2.85546875" customWidth="1"/>
    <col min="5386" max="5386" width="26.7109375" customWidth="1"/>
    <col min="5387" max="5387" width="3.7109375" customWidth="1"/>
    <col min="5388" max="5388" width="4.140625" customWidth="1"/>
    <col min="5390" max="5390" width="3.42578125" customWidth="1"/>
    <col min="5391" max="5391" width="1" customWidth="1"/>
    <col min="5392" max="5392" width="4.28515625" customWidth="1"/>
    <col min="5393" max="5393" width="3.85546875" customWidth="1"/>
    <col min="5394" max="5394" width="5.7109375" customWidth="1"/>
    <col min="5395" max="5395" width="1.7109375" customWidth="1"/>
    <col min="5396" max="5396" width="1.140625" customWidth="1"/>
    <col min="5397" max="5397" width="4" customWidth="1"/>
    <col min="5398" max="5398" width="8.85546875" customWidth="1"/>
    <col min="5399" max="5399" width="2.42578125" customWidth="1"/>
    <col min="5400" max="5400" width="1.7109375" customWidth="1"/>
    <col min="5401" max="5401" width="4.7109375" customWidth="1"/>
    <col min="5402" max="5402" width="1.42578125" customWidth="1"/>
    <col min="5403" max="5403" width="4.7109375" customWidth="1"/>
    <col min="5404" max="5404" width="5.5703125" customWidth="1"/>
    <col min="5405" max="5405" width="4.140625" customWidth="1"/>
    <col min="5406" max="5406" width="4" customWidth="1"/>
    <col min="5407" max="5407" width="3.5703125" customWidth="1"/>
    <col min="5408" max="5408" width="4.5703125" customWidth="1"/>
    <col min="5409" max="5409" width="4.7109375" customWidth="1"/>
    <col min="5412" max="5415" width="0" hidden="1" customWidth="1"/>
    <col min="5633" max="5633" width="3.85546875" customWidth="1"/>
    <col min="5634" max="5634" width="3.42578125" customWidth="1"/>
    <col min="5635" max="5635" width="2.28515625" customWidth="1"/>
    <col min="5636" max="5636" width="4.85546875" customWidth="1"/>
    <col min="5637" max="5637" width="4" customWidth="1"/>
    <col min="5638" max="5638" width="1.85546875" customWidth="1"/>
    <col min="5639" max="5639" width="3.42578125" customWidth="1"/>
    <col min="5640" max="5640" width="3.85546875" customWidth="1"/>
    <col min="5641" max="5641" width="2.85546875" customWidth="1"/>
    <col min="5642" max="5642" width="26.7109375" customWidth="1"/>
    <col min="5643" max="5643" width="3.7109375" customWidth="1"/>
    <col min="5644" max="5644" width="4.140625" customWidth="1"/>
    <col min="5646" max="5646" width="3.42578125" customWidth="1"/>
    <col min="5647" max="5647" width="1" customWidth="1"/>
    <col min="5648" max="5648" width="4.28515625" customWidth="1"/>
    <col min="5649" max="5649" width="3.85546875" customWidth="1"/>
    <col min="5650" max="5650" width="5.7109375" customWidth="1"/>
    <col min="5651" max="5651" width="1.7109375" customWidth="1"/>
    <col min="5652" max="5652" width="1.140625" customWidth="1"/>
    <col min="5653" max="5653" width="4" customWidth="1"/>
    <col min="5654" max="5654" width="8.85546875" customWidth="1"/>
    <col min="5655" max="5655" width="2.42578125" customWidth="1"/>
    <col min="5656" max="5656" width="1.7109375" customWidth="1"/>
    <col min="5657" max="5657" width="4.7109375" customWidth="1"/>
    <col min="5658" max="5658" width="1.42578125" customWidth="1"/>
    <col min="5659" max="5659" width="4.7109375" customWidth="1"/>
    <col min="5660" max="5660" width="5.5703125" customWidth="1"/>
    <col min="5661" max="5661" width="4.140625" customWidth="1"/>
    <col min="5662" max="5662" width="4" customWidth="1"/>
    <col min="5663" max="5663" width="3.5703125" customWidth="1"/>
    <col min="5664" max="5664" width="4.5703125" customWidth="1"/>
    <col min="5665" max="5665" width="4.7109375" customWidth="1"/>
    <col min="5668" max="5671" width="0" hidden="1" customWidth="1"/>
    <col min="5889" max="5889" width="3.85546875" customWidth="1"/>
    <col min="5890" max="5890" width="3.42578125" customWidth="1"/>
    <col min="5891" max="5891" width="2.28515625" customWidth="1"/>
    <col min="5892" max="5892" width="4.85546875" customWidth="1"/>
    <col min="5893" max="5893" width="4" customWidth="1"/>
    <col min="5894" max="5894" width="1.85546875" customWidth="1"/>
    <col min="5895" max="5895" width="3.42578125" customWidth="1"/>
    <col min="5896" max="5896" width="3.85546875" customWidth="1"/>
    <col min="5897" max="5897" width="2.85546875" customWidth="1"/>
    <col min="5898" max="5898" width="26.7109375" customWidth="1"/>
    <col min="5899" max="5899" width="3.7109375" customWidth="1"/>
    <col min="5900" max="5900" width="4.140625" customWidth="1"/>
    <col min="5902" max="5902" width="3.42578125" customWidth="1"/>
    <col min="5903" max="5903" width="1" customWidth="1"/>
    <col min="5904" max="5904" width="4.28515625" customWidth="1"/>
    <col min="5905" max="5905" width="3.85546875" customWidth="1"/>
    <col min="5906" max="5906" width="5.7109375" customWidth="1"/>
    <col min="5907" max="5907" width="1.7109375" customWidth="1"/>
    <col min="5908" max="5908" width="1.140625" customWidth="1"/>
    <col min="5909" max="5909" width="4" customWidth="1"/>
    <col min="5910" max="5910" width="8.85546875" customWidth="1"/>
    <col min="5911" max="5911" width="2.42578125" customWidth="1"/>
    <col min="5912" max="5912" width="1.7109375" customWidth="1"/>
    <col min="5913" max="5913" width="4.7109375" customWidth="1"/>
    <col min="5914" max="5914" width="1.42578125" customWidth="1"/>
    <col min="5915" max="5915" width="4.7109375" customWidth="1"/>
    <col min="5916" max="5916" width="5.5703125" customWidth="1"/>
    <col min="5917" max="5917" width="4.140625" customWidth="1"/>
    <col min="5918" max="5918" width="4" customWidth="1"/>
    <col min="5919" max="5919" width="3.5703125" customWidth="1"/>
    <col min="5920" max="5920" width="4.5703125" customWidth="1"/>
    <col min="5921" max="5921" width="4.7109375" customWidth="1"/>
    <col min="5924" max="5927" width="0" hidden="1" customWidth="1"/>
    <col min="6145" max="6145" width="3.85546875" customWidth="1"/>
    <col min="6146" max="6146" width="3.42578125" customWidth="1"/>
    <col min="6147" max="6147" width="2.28515625" customWidth="1"/>
    <col min="6148" max="6148" width="4.85546875" customWidth="1"/>
    <col min="6149" max="6149" width="4" customWidth="1"/>
    <col min="6150" max="6150" width="1.85546875" customWidth="1"/>
    <col min="6151" max="6151" width="3.42578125" customWidth="1"/>
    <col min="6152" max="6152" width="3.85546875" customWidth="1"/>
    <col min="6153" max="6153" width="2.85546875" customWidth="1"/>
    <col min="6154" max="6154" width="26.7109375" customWidth="1"/>
    <col min="6155" max="6155" width="3.7109375" customWidth="1"/>
    <col min="6156" max="6156" width="4.140625" customWidth="1"/>
    <col min="6158" max="6158" width="3.42578125" customWidth="1"/>
    <col min="6159" max="6159" width="1" customWidth="1"/>
    <col min="6160" max="6160" width="4.28515625" customWidth="1"/>
    <col min="6161" max="6161" width="3.85546875" customWidth="1"/>
    <col min="6162" max="6162" width="5.7109375" customWidth="1"/>
    <col min="6163" max="6163" width="1.7109375" customWidth="1"/>
    <col min="6164" max="6164" width="1.140625" customWidth="1"/>
    <col min="6165" max="6165" width="4" customWidth="1"/>
    <col min="6166" max="6166" width="8.85546875" customWidth="1"/>
    <col min="6167" max="6167" width="2.42578125" customWidth="1"/>
    <col min="6168" max="6168" width="1.7109375" customWidth="1"/>
    <col min="6169" max="6169" width="4.7109375" customWidth="1"/>
    <col min="6170" max="6170" width="1.42578125" customWidth="1"/>
    <col min="6171" max="6171" width="4.7109375" customWidth="1"/>
    <col min="6172" max="6172" width="5.5703125" customWidth="1"/>
    <col min="6173" max="6173" width="4.140625" customWidth="1"/>
    <col min="6174" max="6174" width="4" customWidth="1"/>
    <col min="6175" max="6175" width="3.5703125" customWidth="1"/>
    <col min="6176" max="6176" width="4.5703125" customWidth="1"/>
    <col min="6177" max="6177" width="4.7109375" customWidth="1"/>
    <col min="6180" max="6183" width="0" hidden="1" customWidth="1"/>
    <col min="6401" max="6401" width="3.85546875" customWidth="1"/>
    <col min="6402" max="6402" width="3.42578125" customWidth="1"/>
    <col min="6403" max="6403" width="2.28515625" customWidth="1"/>
    <col min="6404" max="6404" width="4.85546875" customWidth="1"/>
    <col min="6405" max="6405" width="4" customWidth="1"/>
    <col min="6406" max="6406" width="1.85546875" customWidth="1"/>
    <col min="6407" max="6407" width="3.42578125" customWidth="1"/>
    <col min="6408" max="6408" width="3.85546875" customWidth="1"/>
    <col min="6409" max="6409" width="2.85546875" customWidth="1"/>
    <col min="6410" max="6410" width="26.7109375" customWidth="1"/>
    <col min="6411" max="6411" width="3.7109375" customWidth="1"/>
    <col min="6412" max="6412" width="4.140625" customWidth="1"/>
    <col min="6414" max="6414" width="3.42578125" customWidth="1"/>
    <col min="6415" max="6415" width="1" customWidth="1"/>
    <col min="6416" max="6416" width="4.28515625" customWidth="1"/>
    <col min="6417" max="6417" width="3.85546875" customWidth="1"/>
    <col min="6418" max="6418" width="5.7109375" customWidth="1"/>
    <col min="6419" max="6419" width="1.7109375" customWidth="1"/>
    <col min="6420" max="6420" width="1.140625" customWidth="1"/>
    <col min="6421" max="6421" width="4" customWidth="1"/>
    <col min="6422" max="6422" width="8.85546875" customWidth="1"/>
    <col min="6423" max="6423" width="2.42578125" customWidth="1"/>
    <col min="6424" max="6424" width="1.7109375" customWidth="1"/>
    <col min="6425" max="6425" width="4.7109375" customWidth="1"/>
    <col min="6426" max="6426" width="1.42578125" customWidth="1"/>
    <col min="6427" max="6427" width="4.7109375" customWidth="1"/>
    <col min="6428" max="6428" width="5.5703125" customWidth="1"/>
    <col min="6429" max="6429" width="4.140625" customWidth="1"/>
    <col min="6430" max="6430" width="4" customWidth="1"/>
    <col min="6431" max="6431" width="3.5703125" customWidth="1"/>
    <col min="6432" max="6432" width="4.5703125" customWidth="1"/>
    <col min="6433" max="6433" width="4.7109375" customWidth="1"/>
    <col min="6436" max="6439" width="0" hidden="1" customWidth="1"/>
    <col min="6657" max="6657" width="3.85546875" customWidth="1"/>
    <col min="6658" max="6658" width="3.42578125" customWidth="1"/>
    <col min="6659" max="6659" width="2.28515625" customWidth="1"/>
    <col min="6660" max="6660" width="4.85546875" customWidth="1"/>
    <col min="6661" max="6661" width="4" customWidth="1"/>
    <col min="6662" max="6662" width="1.85546875" customWidth="1"/>
    <col min="6663" max="6663" width="3.42578125" customWidth="1"/>
    <col min="6664" max="6664" width="3.85546875" customWidth="1"/>
    <col min="6665" max="6665" width="2.85546875" customWidth="1"/>
    <col min="6666" max="6666" width="26.7109375" customWidth="1"/>
    <col min="6667" max="6667" width="3.7109375" customWidth="1"/>
    <col min="6668" max="6668" width="4.140625" customWidth="1"/>
    <col min="6670" max="6670" width="3.42578125" customWidth="1"/>
    <col min="6671" max="6671" width="1" customWidth="1"/>
    <col min="6672" max="6672" width="4.28515625" customWidth="1"/>
    <col min="6673" max="6673" width="3.85546875" customWidth="1"/>
    <col min="6674" max="6674" width="5.7109375" customWidth="1"/>
    <col min="6675" max="6675" width="1.7109375" customWidth="1"/>
    <col min="6676" max="6676" width="1.140625" customWidth="1"/>
    <col min="6677" max="6677" width="4" customWidth="1"/>
    <col min="6678" max="6678" width="8.85546875" customWidth="1"/>
    <col min="6679" max="6679" width="2.42578125" customWidth="1"/>
    <col min="6680" max="6680" width="1.7109375" customWidth="1"/>
    <col min="6681" max="6681" width="4.7109375" customWidth="1"/>
    <col min="6682" max="6682" width="1.42578125" customWidth="1"/>
    <col min="6683" max="6683" width="4.7109375" customWidth="1"/>
    <col min="6684" max="6684" width="5.5703125" customWidth="1"/>
    <col min="6685" max="6685" width="4.140625" customWidth="1"/>
    <col min="6686" max="6686" width="4" customWidth="1"/>
    <col min="6687" max="6687" width="3.5703125" customWidth="1"/>
    <col min="6688" max="6688" width="4.5703125" customWidth="1"/>
    <col min="6689" max="6689" width="4.7109375" customWidth="1"/>
    <col min="6692" max="6695" width="0" hidden="1" customWidth="1"/>
    <col min="6913" max="6913" width="3.85546875" customWidth="1"/>
    <col min="6914" max="6914" width="3.42578125" customWidth="1"/>
    <col min="6915" max="6915" width="2.28515625" customWidth="1"/>
    <col min="6916" max="6916" width="4.85546875" customWidth="1"/>
    <col min="6917" max="6917" width="4" customWidth="1"/>
    <col min="6918" max="6918" width="1.85546875" customWidth="1"/>
    <col min="6919" max="6919" width="3.42578125" customWidth="1"/>
    <col min="6920" max="6920" width="3.85546875" customWidth="1"/>
    <col min="6921" max="6921" width="2.85546875" customWidth="1"/>
    <col min="6922" max="6922" width="26.7109375" customWidth="1"/>
    <col min="6923" max="6923" width="3.7109375" customWidth="1"/>
    <col min="6924" max="6924" width="4.140625" customWidth="1"/>
    <col min="6926" max="6926" width="3.42578125" customWidth="1"/>
    <col min="6927" max="6927" width="1" customWidth="1"/>
    <col min="6928" max="6928" width="4.28515625" customWidth="1"/>
    <col min="6929" max="6929" width="3.85546875" customWidth="1"/>
    <col min="6930" max="6930" width="5.7109375" customWidth="1"/>
    <col min="6931" max="6931" width="1.7109375" customWidth="1"/>
    <col min="6932" max="6932" width="1.140625" customWidth="1"/>
    <col min="6933" max="6933" width="4" customWidth="1"/>
    <col min="6934" max="6934" width="8.85546875" customWidth="1"/>
    <col min="6935" max="6935" width="2.42578125" customWidth="1"/>
    <col min="6936" max="6936" width="1.7109375" customWidth="1"/>
    <col min="6937" max="6937" width="4.7109375" customWidth="1"/>
    <col min="6938" max="6938" width="1.42578125" customWidth="1"/>
    <col min="6939" max="6939" width="4.7109375" customWidth="1"/>
    <col min="6940" max="6940" width="5.5703125" customWidth="1"/>
    <col min="6941" max="6941" width="4.140625" customWidth="1"/>
    <col min="6942" max="6942" width="4" customWidth="1"/>
    <col min="6943" max="6943" width="3.5703125" customWidth="1"/>
    <col min="6944" max="6944" width="4.5703125" customWidth="1"/>
    <col min="6945" max="6945" width="4.7109375" customWidth="1"/>
    <col min="6948" max="6951" width="0" hidden="1" customWidth="1"/>
    <col min="7169" max="7169" width="3.85546875" customWidth="1"/>
    <col min="7170" max="7170" width="3.42578125" customWidth="1"/>
    <col min="7171" max="7171" width="2.28515625" customWidth="1"/>
    <col min="7172" max="7172" width="4.85546875" customWidth="1"/>
    <col min="7173" max="7173" width="4" customWidth="1"/>
    <col min="7174" max="7174" width="1.85546875" customWidth="1"/>
    <col min="7175" max="7175" width="3.42578125" customWidth="1"/>
    <col min="7176" max="7176" width="3.85546875" customWidth="1"/>
    <col min="7177" max="7177" width="2.85546875" customWidth="1"/>
    <col min="7178" max="7178" width="26.7109375" customWidth="1"/>
    <col min="7179" max="7179" width="3.7109375" customWidth="1"/>
    <col min="7180" max="7180" width="4.140625" customWidth="1"/>
    <col min="7182" max="7182" width="3.42578125" customWidth="1"/>
    <col min="7183" max="7183" width="1" customWidth="1"/>
    <col min="7184" max="7184" width="4.28515625" customWidth="1"/>
    <col min="7185" max="7185" width="3.85546875" customWidth="1"/>
    <col min="7186" max="7186" width="5.7109375" customWidth="1"/>
    <col min="7187" max="7187" width="1.7109375" customWidth="1"/>
    <col min="7188" max="7188" width="1.140625" customWidth="1"/>
    <col min="7189" max="7189" width="4" customWidth="1"/>
    <col min="7190" max="7190" width="8.85546875" customWidth="1"/>
    <col min="7191" max="7191" width="2.42578125" customWidth="1"/>
    <col min="7192" max="7192" width="1.7109375" customWidth="1"/>
    <col min="7193" max="7193" width="4.7109375" customWidth="1"/>
    <col min="7194" max="7194" width="1.42578125" customWidth="1"/>
    <col min="7195" max="7195" width="4.7109375" customWidth="1"/>
    <col min="7196" max="7196" width="5.5703125" customWidth="1"/>
    <col min="7197" max="7197" width="4.140625" customWidth="1"/>
    <col min="7198" max="7198" width="4" customWidth="1"/>
    <col min="7199" max="7199" width="3.5703125" customWidth="1"/>
    <col min="7200" max="7200" width="4.5703125" customWidth="1"/>
    <col min="7201" max="7201" width="4.7109375" customWidth="1"/>
    <col min="7204" max="7207" width="0" hidden="1" customWidth="1"/>
    <col min="7425" max="7425" width="3.85546875" customWidth="1"/>
    <col min="7426" max="7426" width="3.42578125" customWidth="1"/>
    <col min="7427" max="7427" width="2.28515625" customWidth="1"/>
    <col min="7428" max="7428" width="4.85546875" customWidth="1"/>
    <col min="7429" max="7429" width="4" customWidth="1"/>
    <col min="7430" max="7430" width="1.85546875" customWidth="1"/>
    <col min="7431" max="7431" width="3.42578125" customWidth="1"/>
    <col min="7432" max="7432" width="3.85546875" customWidth="1"/>
    <col min="7433" max="7433" width="2.85546875" customWidth="1"/>
    <col min="7434" max="7434" width="26.7109375" customWidth="1"/>
    <col min="7435" max="7435" width="3.7109375" customWidth="1"/>
    <col min="7436" max="7436" width="4.140625" customWidth="1"/>
    <col min="7438" max="7438" width="3.42578125" customWidth="1"/>
    <col min="7439" max="7439" width="1" customWidth="1"/>
    <col min="7440" max="7440" width="4.28515625" customWidth="1"/>
    <col min="7441" max="7441" width="3.85546875" customWidth="1"/>
    <col min="7442" max="7442" width="5.7109375" customWidth="1"/>
    <col min="7443" max="7443" width="1.7109375" customWidth="1"/>
    <col min="7444" max="7444" width="1.140625" customWidth="1"/>
    <col min="7445" max="7445" width="4" customWidth="1"/>
    <col min="7446" max="7446" width="8.85546875" customWidth="1"/>
    <col min="7447" max="7447" width="2.42578125" customWidth="1"/>
    <col min="7448" max="7448" width="1.7109375" customWidth="1"/>
    <col min="7449" max="7449" width="4.7109375" customWidth="1"/>
    <col min="7450" max="7450" width="1.42578125" customWidth="1"/>
    <col min="7451" max="7451" width="4.7109375" customWidth="1"/>
    <col min="7452" max="7452" width="5.5703125" customWidth="1"/>
    <col min="7453" max="7453" width="4.140625" customWidth="1"/>
    <col min="7454" max="7454" width="4" customWidth="1"/>
    <col min="7455" max="7455" width="3.5703125" customWidth="1"/>
    <col min="7456" max="7456" width="4.5703125" customWidth="1"/>
    <col min="7457" max="7457" width="4.7109375" customWidth="1"/>
    <col min="7460" max="7463" width="0" hidden="1" customWidth="1"/>
    <col min="7681" max="7681" width="3.85546875" customWidth="1"/>
    <col min="7682" max="7682" width="3.42578125" customWidth="1"/>
    <col min="7683" max="7683" width="2.28515625" customWidth="1"/>
    <col min="7684" max="7684" width="4.85546875" customWidth="1"/>
    <col min="7685" max="7685" width="4" customWidth="1"/>
    <col min="7686" max="7686" width="1.85546875" customWidth="1"/>
    <col min="7687" max="7687" width="3.42578125" customWidth="1"/>
    <col min="7688" max="7688" width="3.85546875" customWidth="1"/>
    <col min="7689" max="7689" width="2.85546875" customWidth="1"/>
    <col min="7690" max="7690" width="26.7109375" customWidth="1"/>
    <col min="7691" max="7691" width="3.7109375" customWidth="1"/>
    <col min="7692" max="7692" width="4.140625" customWidth="1"/>
    <col min="7694" max="7694" width="3.42578125" customWidth="1"/>
    <col min="7695" max="7695" width="1" customWidth="1"/>
    <col min="7696" max="7696" width="4.28515625" customWidth="1"/>
    <col min="7697" max="7697" width="3.85546875" customWidth="1"/>
    <col min="7698" max="7698" width="5.7109375" customWidth="1"/>
    <col min="7699" max="7699" width="1.7109375" customWidth="1"/>
    <col min="7700" max="7700" width="1.140625" customWidth="1"/>
    <col min="7701" max="7701" width="4" customWidth="1"/>
    <col min="7702" max="7702" width="8.85546875" customWidth="1"/>
    <col min="7703" max="7703" width="2.42578125" customWidth="1"/>
    <col min="7704" max="7704" width="1.7109375" customWidth="1"/>
    <col min="7705" max="7705" width="4.7109375" customWidth="1"/>
    <col min="7706" max="7706" width="1.42578125" customWidth="1"/>
    <col min="7707" max="7707" width="4.7109375" customWidth="1"/>
    <col min="7708" max="7708" width="5.5703125" customWidth="1"/>
    <col min="7709" max="7709" width="4.140625" customWidth="1"/>
    <col min="7710" max="7710" width="4" customWidth="1"/>
    <col min="7711" max="7711" width="3.5703125" customWidth="1"/>
    <col min="7712" max="7712" width="4.5703125" customWidth="1"/>
    <col min="7713" max="7713" width="4.7109375" customWidth="1"/>
    <col min="7716" max="7719" width="0" hidden="1" customWidth="1"/>
    <col min="7937" max="7937" width="3.85546875" customWidth="1"/>
    <col min="7938" max="7938" width="3.42578125" customWidth="1"/>
    <col min="7939" max="7939" width="2.28515625" customWidth="1"/>
    <col min="7940" max="7940" width="4.85546875" customWidth="1"/>
    <col min="7941" max="7941" width="4" customWidth="1"/>
    <col min="7942" max="7942" width="1.85546875" customWidth="1"/>
    <col min="7943" max="7943" width="3.42578125" customWidth="1"/>
    <col min="7944" max="7944" width="3.85546875" customWidth="1"/>
    <col min="7945" max="7945" width="2.85546875" customWidth="1"/>
    <col min="7946" max="7946" width="26.7109375" customWidth="1"/>
    <col min="7947" max="7947" width="3.7109375" customWidth="1"/>
    <col min="7948" max="7948" width="4.140625" customWidth="1"/>
    <col min="7950" max="7950" width="3.42578125" customWidth="1"/>
    <col min="7951" max="7951" width="1" customWidth="1"/>
    <col min="7952" max="7952" width="4.28515625" customWidth="1"/>
    <col min="7953" max="7953" width="3.85546875" customWidth="1"/>
    <col min="7954" max="7954" width="5.7109375" customWidth="1"/>
    <col min="7955" max="7955" width="1.7109375" customWidth="1"/>
    <col min="7956" max="7956" width="1.140625" customWidth="1"/>
    <col min="7957" max="7957" width="4" customWidth="1"/>
    <col min="7958" max="7958" width="8.85546875" customWidth="1"/>
    <col min="7959" max="7959" width="2.42578125" customWidth="1"/>
    <col min="7960" max="7960" width="1.7109375" customWidth="1"/>
    <col min="7961" max="7961" width="4.7109375" customWidth="1"/>
    <col min="7962" max="7962" width="1.42578125" customWidth="1"/>
    <col min="7963" max="7963" width="4.7109375" customWidth="1"/>
    <col min="7964" max="7964" width="5.5703125" customWidth="1"/>
    <col min="7965" max="7965" width="4.140625" customWidth="1"/>
    <col min="7966" max="7966" width="4" customWidth="1"/>
    <col min="7967" max="7967" width="3.5703125" customWidth="1"/>
    <col min="7968" max="7968" width="4.5703125" customWidth="1"/>
    <col min="7969" max="7969" width="4.7109375" customWidth="1"/>
    <col min="7972" max="7975" width="0" hidden="1" customWidth="1"/>
    <col min="8193" max="8193" width="3.85546875" customWidth="1"/>
    <col min="8194" max="8194" width="3.42578125" customWidth="1"/>
    <col min="8195" max="8195" width="2.28515625" customWidth="1"/>
    <col min="8196" max="8196" width="4.85546875" customWidth="1"/>
    <col min="8197" max="8197" width="4" customWidth="1"/>
    <col min="8198" max="8198" width="1.85546875" customWidth="1"/>
    <col min="8199" max="8199" width="3.42578125" customWidth="1"/>
    <col min="8200" max="8200" width="3.85546875" customWidth="1"/>
    <col min="8201" max="8201" width="2.85546875" customWidth="1"/>
    <col min="8202" max="8202" width="26.7109375" customWidth="1"/>
    <col min="8203" max="8203" width="3.7109375" customWidth="1"/>
    <col min="8204" max="8204" width="4.140625" customWidth="1"/>
    <col min="8206" max="8206" width="3.42578125" customWidth="1"/>
    <col min="8207" max="8207" width="1" customWidth="1"/>
    <col min="8208" max="8208" width="4.28515625" customWidth="1"/>
    <col min="8209" max="8209" width="3.85546875" customWidth="1"/>
    <col min="8210" max="8210" width="5.7109375" customWidth="1"/>
    <col min="8211" max="8211" width="1.7109375" customWidth="1"/>
    <col min="8212" max="8212" width="1.140625" customWidth="1"/>
    <col min="8213" max="8213" width="4" customWidth="1"/>
    <col min="8214" max="8214" width="8.85546875" customWidth="1"/>
    <col min="8215" max="8215" width="2.42578125" customWidth="1"/>
    <col min="8216" max="8216" width="1.7109375" customWidth="1"/>
    <col min="8217" max="8217" width="4.7109375" customWidth="1"/>
    <col min="8218" max="8218" width="1.42578125" customWidth="1"/>
    <col min="8219" max="8219" width="4.7109375" customWidth="1"/>
    <col min="8220" max="8220" width="5.5703125" customWidth="1"/>
    <col min="8221" max="8221" width="4.140625" customWidth="1"/>
    <col min="8222" max="8222" width="4" customWidth="1"/>
    <col min="8223" max="8223" width="3.5703125" customWidth="1"/>
    <col min="8224" max="8224" width="4.5703125" customWidth="1"/>
    <col min="8225" max="8225" width="4.7109375" customWidth="1"/>
    <col min="8228" max="8231" width="0" hidden="1" customWidth="1"/>
    <col min="8449" max="8449" width="3.85546875" customWidth="1"/>
    <col min="8450" max="8450" width="3.42578125" customWidth="1"/>
    <col min="8451" max="8451" width="2.28515625" customWidth="1"/>
    <col min="8452" max="8452" width="4.85546875" customWidth="1"/>
    <col min="8453" max="8453" width="4" customWidth="1"/>
    <col min="8454" max="8454" width="1.85546875" customWidth="1"/>
    <col min="8455" max="8455" width="3.42578125" customWidth="1"/>
    <col min="8456" max="8456" width="3.85546875" customWidth="1"/>
    <col min="8457" max="8457" width="2.85546875" customWidth="1"/>
    <col min="8458" max="8458" width="26.7109375" customWidth="1"/>
    <col min="8459" max="8459" width="3.7109375" customWidth="1"/>
    <col min="8460" max="8460" width="4.140625" customWidth="1"/>
    <col min="8462" max="8462" width="3.42578125" customWidth="1"/>
    <col min="8463" max="8463" width="1" customWidth="1"/>
    <col min="8464" max="8464" width="4.28515625" customWidth="1"/>
    <col min="8465" max="8465" width="3.85546875" customWidth="1"/>
    <col min="8466" max="8466" width="5.7109375" customWidth="1"/>
    <col min="8467" max="8467" width="1.7109375" customWidth="1"/>
    <col min="8468" max="8468" width="1.140625" customWidth="1"/>
    <col min="8469" max="8469" width="4" customWidth="1"/>
    <col min="8470" max="8470" width="8.85546875" customWidth="1"/>
    <col min="8471" max="8471" width="2.42578125" customWidth="1"/>
    <col min="8472" max="8472" width="1.7109375" customWidth="1"/>
    <col min="8473" max="8473" width="4.7109375" customWidth="1"/>
    <col min="8474" max="8474" width="1.42578125" customWidth="1"/>
    <col min="8475" max="8475" width="4.7109375" customWidth="1"/>
    <col min="8476" max="8476" width="5.5703125" customWidth="1"/>
    <col min="8477" max="8477" width="4.140625" customWidth="1"/>
    <col min="8478" max="8478" width="4" customWidth="1"/>
    <col min="8479" max="8479" width="3.5703125" customWidth="1"/>
    <col min="8480" max="8480" width="4.5703125" customWidth="1"/>
    <col min="8481" max="8481" width="4.7109375" customWidth="1"/>
    <col min="8484" max="8487" width="0" hidden="1" customWidth="1"/>
    <col min="8705" max="8705" width="3.85546875" customWidth="1"/>
    <col min="8706" max="8706" width="3.42578125" customWidth="1"/>
    <col min="8707" max="8707" width="2.28515625" customWidth="1"/>
    <col min="8708" max="8708" width="4.85546875" customWidth="1"/>
    <col min="8709" max="8709" width="4" customWidth="1"/>
    <col min="8710" max="8710" width="1.85546875" customWidth="1"/>
    <col min="8711" max="8711" width="3.42578125" customWidth="1"/>
    <col min="8712" max="8712" width="3.85546875" customWidth="1"/>
    <col min="8713" max="8713" width="2.85546875" customWidth="1"/>
    <col min="8714" max="8714" width="26.7109375" customWidth="1"/>
    <col min="8715" max="8715" width="3.7109375" customWidth="1"/>
    <col min="8716" max="8716" width="4.140625" customWidth="1"/>
    <col min="8718" max="8718" width="3.42578125" customWidth="1"/>
    <col min="8719" max="8719" width="1" customWidth="1"/>
    <col min="8720" max="8720" width="4.28515625" customWidth="1"/>
    <col min="8721" max="8721" width="3.85546875" customWidth="1"/>
    <col min="8722" max="8722" width="5.7109375" customWidth="1"/>
    <col min="8723" max="8723" width="1.7109375" customWidth="1"/>
    <col min="8724" max="8724" width="1.140625" customWidth="1"/>
    <col min="8725" max="8725" width="4" customWidth="1"/>
    <col min="8726" max="8726" width="8.85546875" customWidth="1"/>
    <col min="8727" max="8727" width="2.42578125" customWidth="1"/>
    <col min="8728" max="8728" width="1.7109375" customWidth="1"/>
    <col min="8729" max="8729" width="4.7109375" customWidth="1"/>
    <col min="8730" max="8730" width="1.42578125" customWidth="1"/>
    <col min="8731" max="8731" width="4.7109375" customWidth="1"/>
    <col min="8732" max="8732" width="5.5703125" customWidth="1"/>
    <col min="8733" max="8733" width="4.140625" customWidth="1"/>
    <col min="8734" max="8734" width="4" customWidth="1"/>
    <col min="8735" max="8735" width="3.5703125" customWidth="1"/>
    <col min="8736" max="8736" width="4.5703125" customWidth="1"/>
    <col min="8737" max="8737" width="4.7109375" customWidth="1"/>
    <col min="8740" max="8743" width="0" hidden="1" customWidth="1"/>
    <col min="8961" max="8961" width="3.85546875" customWidth="1"/>
    <col min="8962" max="8962" width="3.42578125" customWidth="1"/>
    <col min="8963" max="8963" width="2.28515625" customWidth="1"/>
    <col min="8964" max="8964" width="4.85546875" customWidth="1"/>
    <col min="8965" max="8965" width="4" customWidth="1"/>
    <col min="8966" max="8966" width="1.85546875" customWidth="1"/>
    <col min="8967" max="8967" width="3.42578125" customWidth="1"/>
    <col min="8968" max="8968" width="3.85546875" customWidth="1"/>
    <col min="8969" max="8969" width="2.85546875" customWidth="1"/>
    <col min="8970" max="8970" width="26.7109375" customWidth="1"/>
    <col min="8971" max="8971" width="3.7109375" customWidth="1"/>
    <col min="8972" max="8972" width="4.140625" customWidth="1"/>
    <col min="8974" max="8974" width="3.42578125" customWidth="1"/>
    <col min="8975" max="8975" width="1" customWidth="1"/>
    <col min="8976" max="8976" width="4.28515625" customWidth="1"/>
    <col min="8977" max="8977" width="3.85546875" customWidth="1"/>
    <col min="8978" max="8978" width="5.7109375" customWidth="1"/>
    <col min="8979" max="8979" width="1.7109375" customWidth="1"/>
    <col min="8980" max="8980" width="1.140625" customWidth="1"/>
    <col min="8981" max="8981" width="4" customWidth="1"/>
    <col min="8982" max="8982" width="8.85546875" customWidth="1"/>
    <col min="8983" max="8983" width="2.42578125" customWidth="1"/>
    <col min="8984" max="8984" width="1.7109375" customWidth="1"/>
    <col min="8985" max="8985" width="4.7109375" customWidth="1"/>
    <col min="8986" max="8986" width="1.42578125" customWidth="1"/>
    <col min="8987" max="8987" width="4.7109375" customWidth="1"/>
    <col min="8988" max="8988" width="5.5703125" customWidth="1"/>
    <col min="8989" max="8989" width="4.140625" customWidth="1"/>
    <col min="8990" max="8990" width="4" customWidth="1"/>
    <col min="8991" max="8991" width="3.5703125" customWidth="1"/>
    <col min="8992" max="8992" width="4.5703125" customWidth="1"/>
    <col min="8993" max="8993" width="4.7109375" customWidth="1"/>
    <col min="8996" max="8999" width="0" hidden="1" customWidth="1"/>
    <col min="9217" max="9217" width="3.85546875" customWidth="1"/>
    <col min="9218" max="9218" width="3.42578125" customWidth="1"/>
    <col min="9219" max="9219" width="2.28515625" customWidth="1"/>
    <col min="9220" max="9220" width="4.85546875" customWidth="1"/>
    <col min="9221" max="9221" width="4" customWidth="1"/>
    <col min="9222" max="9222" width="1.85546875" customWidth="1"/>
    <col min="9223" max="9223" width="3.42578125" customWidth="1"/>
    <col min="9224" max="9224" width="3.85546875" customWidth="1"/>
    <col min="9225" max="9225" width="2.85546875" customWidth="1"/>
    <col min="9226" max="9226" width="26.7109375" customWidth="1"/>
    <col min="9227" max="9227" width="3.7109375" customWidth="1"/>
    <col min="9228" max="9228" width="4.140625" customWidth="1"/>
    <col min="9230" max="9230" width="3.42578125" customWidth="1"/>
    <col min="9231" max="9231" width="1" customWidth="1"/>
    <col min="9232" max="9232" width="4.28515625" customWidth="1"/>
    <col min="9233" max="9233" width="3.85546875" customWidth="1"/>
    <col min="9234" max="9234" width="5.7109375" customWidth="1"/>
    <col min="9235" max="9235" width="1.7109375" customWidth="1"/>
    <col min="9236" max="9236" width="1.140625" customWidth="1"/>
    <col min="9237" max="9237" width="4" customWidth="1"/>
    <col min="9238" max="9238" width="8.85546875" customWidth="1"/>
    <col min="9239" max="9239" width="2.42578125" customWidth="1"/>
    <col min="9240" max="9240" width="1.7109375" customWidth="1"/>
    <col min="9241" max="9241" width="4.7109375" customWidth="1"/>
    <col min="9242" max="9242" width="1.42578125" customWidth="1"/>
    <col min="9243" max="9243" width="4.7109375" customWidth="1"/>
    <col min="9244" max="9244" width="5.5703125" customWidth="1"/>
    <col min="9245" max="9245" width="4.140625" customWidth="1"/>
    <col min="9246" max="9246" width="4" customWidth="1"/>
    <col min="9247" max="9247" width="3.5703125" customWidth="1"/>
    <col min="9248" max="9248" width="4.5703125" customWidth="1"/>
    <col min="9249" max="9249" width="4.7109375" customWidth="1"/>
    <col min="9252" max="9255" width="0" hidden="1" customWidth="1"/>
    <col min="9473" max="9473" width="3.85546875" customWidth="1"/>
    <col min="9474" max="9474" width="3.42578125" customWidth="1"/>
    <col min="9475" max="9475" width="2.28515625" customWidth="1"/>
    <col min="9476" max="9476" width="4.85546875" customWidth="1"/>
    <col min="9477" max="9477" width="4" customWidth="1"/>
    <col min="9478" max="9478" width="1.85546875" customWidth="1"/>
    <col min="9479" max="9479" width="3.42578125" customWidth="1"/>
    <col min="9480" max="9480" width="3.85546875" customWidth="1"/>
    <col min="9481" max="9481" width="2.85546875" customWidth="1"/>
    <col min="9482" max="9482" width="26.7109375" customWidth="1"/>
    <col min="9483" max="9483" width="3.7109375" customWidth="1"/>
    <col min="9484" max="9484" width="4.140625" customWidth="1"/>
    <col min="9486" max="9486" width="3.42578125" customWidth="1"/>
    <col min="9487" max="9487" width="1" customWidth="1"/>
    <col min="9488" max="9488" width="4.28515625" customWidth="1"/>
    <col min="9489" max="9489" width="3.85546875" customWidth="1"/>
    <col min="9490" max="9490" width="5.7109375" customWidth="1"/>
    <col min="9491" max="9491" width="1.7109375" customWidth="1"/>
    <col min="9492" max="9492" width="1.140625" customWidth="1"/>
    <col min="9493" max="9493" width="4" customWidth="1"/>
    <col min="9494" max="9494" width="8.85546875" customWidth="1"/>
    <col min="9495" max="9495" width="2.42578125" customWidth="1"/>
    <col min="9496" max="9496" width="1.7109375" customWidth="1"/>
    <col min="9497" max="9497" width="4.7109375" customWidth="1"/>
    <col min="9498" max="9498" width="1.42578125" customWidth="1"/>
    <col min="9499" max="9499" width="4.7109375" customWidth="1"/>
    <col min="9500" max="9500" width="5.5703125" customWidth="1"/>
    <col min="9501" max="9501" width="4.140625" customWidth="1"/>
    <col min="9502" max="9502" width="4" customWidth="1"/>
    <col min="9503" max="9503" width="3.5703125" customWidth="1"/>
    <col min="9504" max="9504" width="4.5703125" customWidth="1"/>
    <col min="9505" max="9505" width="4.7109375" customWidth="1"/>
    <col min="9508" max="9511" width="0" hidden="1" customWidth="1"/>
    <col min="9729" max="9729" width="3.85546875" customWidth="1"/>
    <col min="9730" max="9730" width="3.42578125" customWidth="1"/>
    <col min="9731" max="9731" width="2.28515625" customWidth="1"/>
    <col min="9732" max="9732" width="4.85546875" customWidth="1"/>
    <col min="9733" max="9733" width="4" customWidth="1"/>
    <col min="9734" max="9734" width="1.85546875" customWidth="1"/>
    <col min="9735" max="9735" width="3.42578125" customWidth="1"/>
    <col min="9736" max="9736" width="3.85546875" customWidth="1"/>
    <col min="9737" max="9737" width="2.85546875" customWidth="1"/>
    <col min="9738" max="9738" width="26.7109375" customWidth="1"/>
    <col min="9739" max="9739" width="3.7109375" customWidth="1"/>
    <col min="9740" max="9740" width="4.140625" customWidth="1"/>
    <col min="9742" max="9742" width="3.42578125" customWidth="1"/>
    <col min="9743" max="9743" width="1" customWidth="1"/>
    <col min="9744" max="9744" width="4.28515625" customWidth="1"/>
    <col min="9745" max="9745" width="3.85546875" customWidth="1"/>
    <col min="9746" max="9746" width="5.7109375" customWidth="1"/>
    <col min="9747" max="9747" width="1.7109375" customWidth="1"/>
    <col min="9748" max="9748" width="1.140625" customWidth="1"/>
    <col min="9749" max="9749" width="4" customWidth="1"/>
    <col min="9750" max="9750" width="8.85546875" customWidth="1"/>
    <col min="9751" max="9751" width="2.42578125" customWidth="1"/>
    <col min="9752" max="9752" width="1.7109375" customWidth="1"/>
    <col min="9753" max="9753" width="4.7109375" customWidth="1"/>
    <col min="9754" max="9754" width="1.42578125" customWidth="1"/>
    <col min="9755" max="9755" width="4.7109375" customWidth="1"/>
    <col min="9756" max="9756" width="5.5703125" customWidth="1"/>
    <col min="9757" max="9757" width="4.140625" customWidth="1"/>
    <col min="9758" max="9758" width="4" customWidth="1"/>
    <col min="9759" max="9759" width="3.5703125" customWidth="1"/>
    <col min="9760" max="9760" width="4.5703125" customWidth="1"/>
    <col min="9761" max="9761" width="4.7109375" customWidth="1"/>
    <col min="9764" max="9767" width="0" hidden="1" customWidth="1"/>
    <col min="9985" max="9985" width="3.85546875" customWidth="1"/>
    <col min="9986" max="9986" width="3.42578125" customWidth="1"/>
    <col min="9987" max="9987" width="2.28515625" customWidth="1"/>
    <col min="9988" max="9988" width="4.85546875" customWidth="1"/>
    <col min="9989" max="9989" width="4" customWidth="1"/>
    <col min="9990" max="9990" width="1.85546875" customWidth="1"/>
    <col min="9991" max="9991" width="3.42578125" customWidth="1"/>
    <col min="9992" max="9992" width="3.85546875" customWidth="1"/>
    <col min="9993" max="9993" width="2.85546875" customWidth="1"/>
    <col min="9994" max="9994" width="26.7109375" customWidth="1"/>
    <col min="9995" max="9995" width="3.7109375" customWidth="1"/>
    <col min="9996" max="9996" width="4.140625" customWidth="1"/>
    <col min="9998" max="9998" width="3.42578125" customWidth="1"/>
    <col min="9999" max="9999" width="1" customWidth="1"/>
    <col min="10000" max="10000" width="4.28515625" customWidth="1"/>
    <col min="10001" max="10001" width="3.85546875" customWidth="1"/>
    <col min="10002" max="10002" width="5.7109375" customWidth="1"/>
    <col min="10003" max="10003" width="1.7109375" customWidth="1"/>
    <col min="10004" max="10004" width="1.140625" customWidth="1"/>
    <col min="10005" max="10005" width="4" customWidth="1"/>
    <col min="10006" max="10006" width="8.85546875" customWidth="1"/>
    <col min="10007" max="10007" width="2.42578125" customWidth="1"/>
    <col min="10008" max="10008" width="1.7109375" customWidth="1"/>
    <col min="10009" max="10009" width="4.7109375" customWidth="1"/>
    <col min="10010" max="10010" width="1.42578125" customWidth="1"/>
    <col min="10011" max="10011" width="4.7109375" customWidth="1"/>
    <col min="10012" max="10012" width="5.5703125" customWidth="1"/>
    <col min="10013" max="10013" width="4.140625" customWidth="1"/>
    <col min="10014" max="10014" width="4" customWidth="1"/>
    <col min="10015" max="10015" width="3.5703125" customWidth="1"/>
    <col min="10016" max="10016" width="4.5703125" customWidth="1"/>
    <col min="10017" max="10017" width="4.7109375" customWidth="1"/>
    <col min="10020" max="10023" width="0" hidden="1" customWidth="1"/>
    <col min="10241" max="10241" width="3.85546875" customWidth="1"/>
    <col min="10242" max="10242" width="3.42578125" customWidth="1"/>
    <col min="10243" max="10243" width="2.28515625" customWidth="1"/>
    <col min="10244" max="10244" width="4.85546875" customWidth="1"/>
    <col min="10245" max="10245" width="4" customWidth="1"/>
    <col min="10246" max="10246" width="1.85546875" customWidth="1"/>
    <col min="10247" max="10247" width="3.42578125" customWidth="1"/>
    <col min="10248" max="10248" width="3.85546875" customWidth="1"/>
    <col min="10249" max="10249" width="2.85546875" customWidth="1"/>
    <col min="10250" max="10250" width="26.7109375" customWidth="1"/>
    <col min="10251" max="10251" width="3.7109375" customWidth="1"/>
    <col min="10252" max="10252" width="4.140625" customWidth="1"/>
    <col min="10254" max="10254" width="3.42578125" customWidth="1"/>
    <col min="10255" max="10255" width="1" customWidth="1"/>
    <col min="10256" max="10256" width="4.28515625" customWidth="1"/>
    <col min="10257" max="10257" width="3.85546875" customWidth="1"/>
    <col min="10258" max="10258" width="5.7109375" customWidth="1"/>
    <col min="10259" max="10259" width="1.7109375" customWidth="1"/>
    <col min="10260" max="10260" width="1.140625" customWidth="1"/>
    <col min="10261" max="10261" width="4" customWidth="1"/>
    <col min="10262" max="10262" width="8.85546875" customWidth="1"/>
    <col min="10263" max="10263" width="2.42578125" customWidth="1"/>
    <col min="10264" max="10264" width="1.7109375" customWidth="1"/>
    <col min="10265" max="10265" width="4.7109375" customWidth="1"/>
    <col min="10266" max="10266" width="1.42578125" customWidth="1"/>
    <col min="10267" max="10267" width="4.7109375" customWidth="1"/>
    <col min="10268" max="10268" width="5.5703125" customWidth="1"/>
    <col min="10269" max="10269" width="4.140625" customWidth="1"/>
    <col min="10270" max="10270" width="4" customWidth="1"/>
    <col min="10271" max="10271" width="3.5703125" customWidth="1"/>
    <col min="10272" max="10272" width="4.5703125" customWidth="1"/>
    <col min="10273" max="10273" width="4.7109375" customWidth="1"/>
    <col min="10276" max="10279" width="0" hidden="1" customWidth="1"/>
    <col min="10497" max="10497" width="3.85546875" customWidth="1"/>
    <col min="10498" max="10498" width="3.42578125" customWidth="1"/>
    <col min="10499" max="10499" width="2.28515625" customWidth="1"/>
    <col min="10500" max="10500" width="4.85546875" customWidth="1"/>
    <col min="10501" max="10501" width="4" customWidth="1"/>
    <col min="10502" max="10502" width="1.85546875" customWidth="1"/>
    <col min="10503" max="10503" width="3.42578125" customWidth="1"/>
    <col min="10504" max="10504" width="3.85546875" customWidth="1"/>
    <col min="10505" max="10505" width="2.85546875" customWidth="1"/>
    <col min="10506" max="10506" width="26.7109375" customWidth="1"/>
    <col min="10507" max="10507" width="3.7109375" customWidth="1"/>
    <col min="10508" max="10508" width="4.140625" customWidth="1"/>
    <col min="10510" max="10510" width="3.42578125" customWidth="1"/>
    <col min="10511" max="10511" width="1" customWidth="1"/>
    <col min="10512" max="10512" width="4.28515625" customWidth="1"/>
    <col min="10513" max="10513" width="3.85546875" customWidth="1"/>
    <col min="10514" max="10514" width="5.7109375" customWidth="1"/>
    <col min="10515" max="10515" width="1.7109375" customWidth="1"/>
    <col min="10516" max="10516" width="1.140625" customWidth="1"/>
    <col min="10517" max="10517" width="4" customWidth="1"/>
    <col min="10518" max="10518" width="8.85546875" customWidth="1"/>
    <col min="10519" max="10519" width="2.42578125" customWidth="1"/>
    <col min="10520" max="10520" width="1.7109375" customWidth="1"/>
    <col min="10521" max="10521" width="4.7109375" customWidth="1"/>
    <col min="10522" max="10522" width="1.42578125" customWidth="1"/>
    <col min="10523" max="10523" width="4.7109375" customWidth="1"/>
    <col min="10524" max="10524" width="5.5703125" customWidth="1"/>
    <col min="10525" max="10525" width="4.140625" customWidth="1"/>
    <col min="10526" max="10526" width="4" customWidth="1"/>
    <col min="10527" max="10527" width="3.5703125" customWidth="1"/>
    <col min="10528" max="10528" width="4.5703125" customWidth="1"/>
    <col min="10529" max="10529" width="4.7109375" customWidth="1"/>
    <col min="10532" max="10535" width="0" hidden="1" customWidth="1"/>
    <col min="10753" max="10753" width="3.85546875" customWidth="1"/>
    <col min="10754" max="10754" width="3.42578125" customWidth="1"/>
    <col min="10755" max="10755" width="2.28515625" customWidth="1"/>
    <col min="10756" max="10756" width="4.85546875" customWidth="1"/>
    <col min="10757" max="10757" width="4" customWidth="1"/>
    <col min="10758" max="10758" width="1.85546875" customWidth="1"/>
    <col min="10759" max="10759" width="3.42578125" customWidth="1"/>
    <col min="10760" max="10760" width="3.85546875" customWidth="1"/>
    <col min="10761" max="10761" width="2.85546875" customWidth="1"/>
    <col min="10762" max="10762" width="26.7109375" customWidth="1"/>
    <col min="10763" max="10763" width="3.7109375" customWidth="1"/>
    <col min="10764" max="10764" width="4.140625" customWidth="1"/>
    <col min="10766" max="10766" width="3.42578125" customWidth="1"/>
    <col min="10767" max="10767" width="1" customWidth="1"/>
    <col min="10768" max="10768" width="4.28515625" customWidth="1"/>
    <col min="10769" max="10769" width="3.85546875" customWidth="1"/>
    <col min="10770" max="10770" width="5.7109375" customWidth="1"/>
    <col min="10771" max="10771" width="1.7109375" customWidth="1"/>
    <col min="10772" max="10772" width="1.140625" customWidth="1"/>
    <col min="10773" max="10773" width="4" customWidth="1"/>
    <col min="10774" max="10774" width="8.85546875" customWidth="1"/>
    <col min="10775" max="10775" width="2.42578125" customWidth="1"/>
    <col min="10776" max="10776" width="1.7109375" customWidth="1"/>
    <col min="10777" max="10777" width="4.7109375" customWidth="1"/>
    <col min="10778" max="10778" width="1.42578125" customWidth="1"/>
    <col min="10779" max="10779" width="4.7109375" customWidth="1"/>
    <col min="10780" max="10780" width="5.5703125" customWidth="1"/>
    <col min="10781" max="10781" width="4.140625" customWidth="1"/>
    <col min="10782" max="10782" width="4" customWidth="1"/>
    <col min="10783" max="10783" width="3.5703125" customWidth="1"/>
    <col min="10784" max="10784" width="4.5703125" customWidth="1"/>
    <col min="10785" max="10785" width="4.7109375" customWidth="1"/>
    <col min="10788" max="10791" width="0" hidden="1" customWidth="1"/>
    <col min="11009" max="11009" width="3.85546875" customWidth="1"/>
    <col min="11010" max="11010" width="3.42578125" customWidth="1"/>
    <col min="11011" max="11011" width="2.28515625" customWidth="1"/>
    <col min="11012" max="11012" width="4.85546875" customWidth="1"/>
    <col min="11013" max="11013" width="4" customWidth="1"/>
    <col min="11014" max="11014" width="1.85546875" customWidth="1"/>
    <col min="11015" max="11015" width="3.42578125" customWidth="1"/>
    <col min="11016" max="11016" width="3.85546875" customWidth="1"/>
    <col min="11017" max="11017" width="2.85546875" customWidth="1"/>
    <col min="11018" max="11018" width="26.7109375" customWidth="1"/>
    <col min="11019" max="11019" width="3.7109375" customWidth="1"/>
    <col min="11020" max="11020" width="4.140625" customWidth="1"/>
    <col min="11022" max="11022" width="3.42578125" customWidth="1"/>
    <col min="11023" max="11023" width="1" customWidth="1"/>
    <col min="11024" max="11024" width="4.28515625" customWidth="1"/>
    <col min="11025" max="11025" width="3.85546875" customWidth="1"/>
    <col min="11026" max="11026" width="5.7109375" customWidth="1"/>
    <col min="11027" max="11027" width="1.7109375" customWidth="1"/>
    <col min="11028" max="11028" width="1.140625" customWidth="1"/>
    <col min="11029" max="11029" width="4" customWidth="1"/>
    <col min="11030" max="11030" width="8.85546875" customWidth="1"/>
    <col min="11031" max="11031" width="2.42578125" customWidth="1"/>
    <col min="11032" max="11032" width="1.7109375" customWidth="1"/>
    <col min="11033" max="11033" width="4.7109375" customWidth="1"/>
    <col min="11034" max="11034" width="1.42578125" customWidth="1"/>
    <col min="11035" max="11035" width="4.7109375" customWidth="1"/>
    <col min="11036" max="11036" width="5.5703125" customWidth="1"/>
    <col min="11037" max="11037" width="4.140625" customWidth="1"/>
    <col min="11038" max="11038" width="4" customWidth="1"/>
    <col min="11039" max="11039" width="3.5703125" customWidth="1"/>
    <col min="11040" max="11040" width="4.5703125" customWidth="1"/>
    <col min="11041" max="11041" width="4.7109375" customWidth="1"/>
    <col min="11044" max="11047" width="0" hidden="1" customWidth="1"/>
    <col min="11265" max="11265" width="3.85546875" customWidth="1"/>
    <col min="11266" max="11266" width="3.42578125" customWidth="1"/>
    <col min="11267" max="11267" width="2.28515625" customWidth="1"/>
    <col min="11268" max="11268" width="4.85546875" customWidth="1"/>
    <col min="11269" max="11269" width="4" customWidth="1"/>
    <col min="11270" max="11270" width="1.85546875" customWidth="1"/>
    <col min="11271" max="11271" width="3.42578125" customWidth="1"/>
    <col min="11272" max="11272" width="3.85546875" customWidth="1"/>
    <col min="11273" max="11273" width="2.85546875" customWidth="1"/>
    <col min="11274" max="11274" width="26.7109375" customWidth="1"/>
    <col min="11275" max="11275" width="3.7109375" customWidth="1"/>
    <col min="11276" max="11276" width="4.140625" customWidth="1"/>
    <col min="11278" max="11278" width="3.42578125" customWidth="1"/>
    <col min="11279" max="11279" width="1" customWidth="1"/>
    <col min="11280" max="11280" width="4.28515625" customWidth="1"/>
    <col min="11281" max="11281" width="3.85546875" customWidth="1"/>
    <col min="11282" max="11282" width="5.7109375" customWidth="1"/>
    <col min="11283" max="11283" width="1.7109375" customWidth="1"/>
    <col min="11284" max="11284" width="1.140625" customWidth="1"/>
    <col min="11285" max="11285" width="4" customWidth="1"/>
    <col min="11286" max="11286" width="8.85546875" customWidth="1"/>
    <col min="11287" max="11287" width="2.42578125" customWidth="1"/>
    <col min="11288" max="11288" width="1.7109375" customWidth="1"/>
    <col min="11289" max="11289" width="4.7109375" customWidth="1"/>
    <col min="11290" max="11290" width="1.42578125" customWidth="1"/>
    <col min="11291" max="11291" width="4.7109375" customWidth="1"/>
    <col min="11292" max="11292" width="5.5703125" customWidth="1"/>
    <col min="11293" max="11293" width="4.140625" customWidth="1"/>
    <col min="11294" max="11294" width="4" customWidth="1"/>
    <col min="11295" max="11295" width="3.5703125" customWidth="1"/>
    <col min="11296" max="11296" width="4.5703125" customWidth="1"/>
    <col min="11297" max="11297" width="4.7109375" customWidth="1"/>
    <col min="11300" max="11303" width="0" hidden="1" customWidth="1"/>
    <col min="11521" max="11521" width="3.85546875" customWidth="1"/>
    <col min="11522" max="11522" width="3.42578125" customWidth="1"/>
    <col min="11523" max="11523" width="2.28515625" customWidth="1"/>
    <col min="11524" max="11524" width="4.85546875" customWidth="1"/>
    <col min="11525" max="11525" width="4" customWidth="1"/>
    <col min="11526" max="11526" width="1.85546875" customWidth="1"/>
    <col min="11527" max="11527" width="3.42578125" customWidth="1"/>
    <col min="11528" max="11528" width="3.85546875" customWidth="1"/>
    <col min="11529" max="11529" width="2.85546875" customWidth="1"/>
    <col min="11530" max="11530" width="26.7109375" customWidth="1"/>
    <col min="11531" max="11531" width="3.7109375" customWidth="1"/>
    <col min="11532" max="11532" width="4.140625" customWidth="1"/>
    <col min="11534" max="11534" width="3.42578125" customWidth="1"/>
    <col min="11535" max="11535" width="1" customWidth="1"/>
    <col min="11536" max="11536" width="4.28515625" customWidth="1"/>
    <col min="11537" max="11537" width="3.85546875" customWidth="1"/>
    <col min="11538" max="11538" width="5.7109375" customWidth="1"/>
    <col min="11539" max="11539" width="1.7109375" customWidth="1"/>
    <col min="11540" max="11540" width="1.140625" customWidth="1"/>
    <col min="11541" max="11541" width="4" customWidth="1"/>
    <col min="11542" max="11542" width="8.85546875" customWidth="1"/>
    <col min="11543" max="11543" width="2.42578125" customWidth="1"/>
    <col min="11544" max="11544" width="1.7109375" customWidth="1"/>
    <col min="11545" max="11545" width="4.7109375" customWidth="1"/>
    <col min="11546" max="11546" width="1.42578125" customWidth="1"/>
    <col min="11547" max="11547" width="4.7109375" customWidth="1"/>
    <col min="11548" max="11548" width="5.5703125" customWidth="1"/>
    <col min="11549" max="11549" width="4.140625" customWidth="1"/>
    <col min="11550" max="11550" width="4" customWidth="1"/>
    <col min="11551" max="11551" width="3.5703125" customWidth="1"/>
    <col min="11552" max="11552" width="4.5703125" customWidth="1"/>
    <col min="11553" max="11553" width="4.7109375" customWidth="1"/>
    <col min="11556" max="11559" width="0" hidden="1" customWidth="1"/>
    <col min="11777" max="11777" width="3.85546875" customWidth="1"/>
    <col min="11778" max="11778" width="3.42578125" customWidth="1"/>
    <col min="11779" max="11779" width="2.28515625" customWidth="1"/>
    <col min="11780" max="11780" width="4.85546875" customWidth="1"/>
    <col min="11781" max="11781" width="4" customWidth="1"/>
    <col min="11782" max="11782" width="1.85546875" customWidth="1"/>
    <col min="11783" max="11783" width="3.42578125" customWidth="1"/>
    <col min="11784" max="11784" width="3.85546875" customWidth="1"/>
    <col min="11785" max="11785" width="2.85546875" customWidth="1"/>
    <col min="11786" max="11786" width="26.7109375" customWidth="1"/>
    <col min="11787" max="11787" width="3.7109375" customWidth="1"/>
    <col min="11788" max="11788" width="4.140625" customWidth="1"/>
    <col min="11790" max="11790" width="3.42578125" customWidth="1"/>
    <col min="11791" max="11791" width="1" customWidth="1"/>
    <col min="11792" max="11792" width="4.28515625" customWidth="1"/>
    <col min="11793" max="11793" width="3.85546875" customWidth="1"/>
    <col min="11794" max="11794" width="5.7109375" customWidth="1"/>
    <col min="11795" max="11795" width="1.7109375" customWidth="1"/>
    <col min="11796" max="11796" width="1.140625" customWidth="1"/>
    <col min="11797" max="11797" width="4" customWidth="1"/>
    <col min="11798" max="11798" width="8.85546875" customWidth="1"/>
    <col min="11799" max="11799" width="2.42578125" customWidth="1"/>
    <col min="11800" max="11800" width="1.7109375" customWidth="1"/>
    <col min="11801" max="11801" width="4.7109375" customWidth="1"/>
    <col min="11802" max="11802" width="1.42578125" customWidth="1"/>
    <col min="11803" max="11803" width="4.7109375" customWidth="1"/>
    <col min="11804" max="11804" width="5.5703125" customWidth="1"/>
    <col min="11805" max="11805" width="4.140625" customWidth="1"/>
    <col min="11806" max="11806" width="4" customWidth="1"/>
    <col min="11807" max="11807" width="3.5703125" customWidth="1"/>
    <col min="11808" max="11808" width="4.5703125" customWidth="1"/>
    <col min="11809" max="11809" width="4.7109375" customWidth="1"/>
    <col min="11812" max="11815" width="0" hidden="1" customWidth="1"/>
    <col min="12033" max="12033" width="3.85546875" customWidth="1"/>
    <col min="12034" max="12034" width="3.42578125" customWidth="1"/>
    <col min="12035" max="12035" width="2.28515625" customWidth="1"/>
    <col min="12036" max="12036" width="4.85546875" customWidth="1"/>
    <col min="12037" max="12037" width="4" customWidth="1"/>
    <col min="12038" max="12038" width="1.85546875" customWidth="1"/>
    <col min="12039" max="12039" width="3.42578125" customWidth="1"/>
    <col min="12040" max="12040" width="3.85546875" customWidth="1"/>
    <col min="12041" max="12041" width="2.85546875" customWidth="1"/>
    <col min="12042" max="12042" width="26.7109375" customWidth="1"/>
    <col min="12043" max="12043" width="3.7109375" customWidth="1"/>
    <col min="12044" max="12044" width="4.140625" customWidth="1"/>
    <col min="12046" max="12046" width="3.42578125" customWidth="1"/>
    <col min="12047" max="12047" width="1" customWidth="1"/>
    <col min="12048" max="12048" width="4.28515625" customWidth="1"/>
    <col min="12049" max="12049" width="3.85546875" customWidth="1"/>
    <col min="12050" max="12050" width="5.7109375" customWidth="1"/>
    <col min="12051" max="12051" width="1.7109375" customWidth="1"/>
    <col min="12052" max="12052" width="1.140625" customWidth="1"/>
    <col min="12053" max="12053" width="4" customWidth="1"/>
    <col min="12054" max="12054" width="8.85546875" customWidth="1"/>
    <col min="12055" max="12055" width="2.42578125" customWidth="1"/>
    <col min="12056" max="12056" width="1.7109375" customWidth="1"/>
    <col min="12057" max="12057" width="4.7109375" customWidth="1"/>
    <col min="12058" max="12058" width="1.42578125" customWidth="1"/>
    <col min="12059" max="12059" width="4.7109375" customWidth="1"/>
    <col min="12060" max="12060" width="5.5703125" customWidth="1"/>
    <col min="12061" max="12061" width="4.140625" customWidth="1"/>
    <col min="12062" max="12062" width="4" customWidth="1"/>
    <col min="12063" max="12063" width="3.5703125" customWidth="1"/>
    <col min="12064" max="12064" width="4.5703125" customWidth="1"/>
    <col min="12065" max="12065" width="4.7109375" customWidth="1"/>
    <col min="12068" max="12071" width="0" hidden="1" customWidth="1"/>
    <col min="12289" max="12289" width="3.85546875" customWidth="1"/>
    <col min="12290" max="12290" width="3.42578125" customWidth="1"/>
    <col min="12291" max="12291" width="2.28515625" customWidth="1"/>
    <col min="12292" max="12292" width="4.85546875" customWidth="1"/>
    <col min="12293" max="12293" width="4" customWidth="1"/>
    <col min="12294" max="12294" width="1.85546875" customWidth="1"/>
    <col min="12295" max="12295" width="3.42578125" customWidth="1"/>
    <col min="12296" max="12296" width="3.85546875" customWidth="1"/>
    <col min="12297" max="12297" width="2.85546875" customWidth="1"/>
    <col min="12298" max="12298" width="26.7109375" customWidth="1"/>
    <col min="12299" max="12299" width="3.7109375" customWidth="1"/>
    <col min="12300" max="12300" width="4.140625" customWidth="1"/>
    <col min="12302" max="12302" width="3.42578125" customWidth="1"/>
    <col min="12303" max="12303" width="1" customWidth="1"/>
    <col min="12304" max="12304" width="4.28515625" customWidth="1"/>
    <col min="12305" max="12305" width="3.85546875" customWidth="1"/>
    <col min="12306" max="12306" width="5.7109375" customWidth="1"/>
    <col min="12307" max="12307" width="1.7109375" customWidth="1"/>
    <col min="12308" max="12308" width="1.140625" customWidth="1"/>
    <col min="12309" max="12309" width="4" customWidth="1"/>
    <col min="12310" max="12310" width="8.85546875" customWidth="1"/>
    <col min="12311" max="12311" width="2.42578125" customWidth="1"/>
    <col min="12312" max="12312" width="1.7109375" customWidth="1"/>
    <col min="12313" max="12313" width="4.7109375" customWidth="1"/>
    <col min="12314" max="12314" width="1.42578125" customWidth="1"/>
    <col min="12315" max="12315" width="4.7109375" customWidth="1"/>
    <col min="12316" max="12316" width="5.5703125" customWidth="1"/>
    <col min="12317" max="12317" width="4.140625" customWidth="1"/>
    <col min="12318" max="12318" width="4" customWidth="1"/>
    <col min="12319" max="12319" width="3.5703125" customWidth="1"/>
    <col min="12320" max="12320" width="4.5703125" customWidth="1"/>
    <col min="12321" max="12321" width="4.7109375" customWidth="1"/>
    <col min="12324" max="12327" width="0" hidden="1" customWidth="1"/>
    <col min="12545" max="12545" width="3.85546875" customWidth="1"/>
    <col min="12546" max="12546" width="3.42578125" customWidth="1"/>
    <col min="12547" max="12547" width="2.28515625" customWidth="1"/>
    <col min="12548" max="12548" width="4.85546875" customWidth="1"/>
    <col min="12549" max="12549" width="4" customWidth="1"/>
    <col min="12550" max="12550" width="1.85546875" customWidth="1"/>
    <col min="12551" max="12551" width="3.42578125" customWidth="1"/>
    <col min="12552" max="12552" width="3.85546875" customWidth="1"/>
    <col min="12553" max="12553" width="2.85546875" customWidth="1"/>
    <col min="12554" max="12554" width="26.7109375" customWidth="1"/>
    <col min="12555" max="12555" width="3.7109375" customWidth="1"/>
    <col min="12556" max="12556" width="4.140625" customWidth="1"/>
    <col min="12558" max="12558" width="3.42578125" customWidth="1"/>
    <col min="12559" max="12559" width="1" customWidth="1"/>
    <col min="12560" max="12560" width="4.28515625" customWidth="1"/>
    <col min="12561" max="12561" width="3.85546875" customWidth="1"/>
    <col min="12562" max="12562" width="5.7109375" customWidth="1"/>
    <col min="12563" max="12563" width="1.7109375" customWidth="1"/>
    <col min="12564" max="12564" width="1.140625" customWidth="1"/>
    <col min="12565" max="12565" width="4" customWidth="1"/>
    <col min="12566" max="12566" width="8.85546875" customWidth="1"/>
    <col min="12567" max="12567" width="2.42578125" customWidth="1"/>
    <col min="12568" max="12568" width="1.7109375" customWidth="1"/>
    <col min="12569" max="12569" width="4.7109375" customWidth="1"/>
    <col min="12570" max="12570" width="1.42578125" customWidth="1"/>
    <col min="12571" max="12571" width="4.7109375" customWidth="1"/>
    <col min="12572" max="12572" width="5.5703125" customWidth="1"/>
    <col min="12573" max="12573" width="4.140625" customWidth="1"/>
    <col min="12574" max="12574" width="4" customWidth="1"/>
    <col min="12575" max="12575" width="3.5703125" customWidth="1"/>
    <col min="12576" max="12576" width="4.5703125" customWidth="1"/>
    <col min="12577" max="12577" width="4.7109375" customWidth="1"/>
    <col min="12580" max="12583" width="0" hidden="1" customWidth="1"/>
    <col min="12801" max="12801" width="3.85546875" customWidth="1"/>
    <col min="12802" max="12802" width="3.42578125" customWidth="1"/>
    <col min="12803" max="12803" width="2.28515625" customWidth="1"/>
    <col min="12804" max="12804" width="4.85546875" customWidth="1"/>
    <col min="12805" max="12805" width="4" customWidth="1"/>
    <col min="12806" max="12806" width="1.85546875" customWidth="1"/>
    <col min="12807" max="12807" width="3.42578125" customWidth="1"/>
    <col min="12808" max="12808" width="3.85546875" customWidth="1"/>
    <col min="12809" max="12809" width="2.85546875" customWidth="1"/>
    <col min="12810" max="12810" width="26.7109375" customWidth="1"/>
    <col min="12811" max="12811" width="3.7109375" customWidth="1"/>
    <col min="12812" max="12812" width="4.140625" customWidth="1"/>
    <col min="12814" max="12814" width="3.42578125" customWidth="1"/>
    <col min="12815" max="12815" width="1" customWidth="1"/>
    <col min="12816" max="12816" width="4.28515625" customWidth="1"/>
    <col min="12817" max="12817" width="3.85546875" customWidth="1"/>
    <col min="12818" max="12818" width="5.7109375" customWidth="1"/>
    <col min="12819" max="12819" width="1.7109375" customWidth="1"/>
    <col min="12820" max="12820" width="1.140625" customWidth="1"/>
    <col min="12821" max="12821" width="4" customWidth="1"/>
    <col min="12822" max="12822" width="8.85546875" customWidth="1"/>
    <col min="12823" max="12823" width="2.42578125" customWidth="1"/>
    <col min="12824" max="12824" width="1.7109375" customWidth="1"/>
    <col min="12825" max="12825" width="4.7109375" customWidth="1"/>
    <col min="12826" max="12826" width="1.42578125" customWidth="1"/>
    <col min="12827" max="12827" width="4.7109375" customWidth="1"/>
    <col min="12828" max="12828" width="5.5703125" customWidth="1"/>
    <col min="12829" max="12829" width="4.140625" customWidth="1"/>
    <col min="12830" max="12830" width="4" customWidth="1"/>
    <col min="12831" max="12831" width="3.5703125" customWidth="1"/>
    <col min="12832" max="12832" width="4.5703125" customWidth="1"/>
    <col min="12833" max="12833" width="4.7109375" customWidth="1"/>
    <col min="12836" max="12839" width="0" hidden="1" customWidth="1"/>
    <col min="13057" max="13057" width="3.85546875" customWidth="1"/>
    <col min="13058" max="13058" width="3.42578125" customWidth="1"/>
    <col min="13059" max="13059" width="2.28515625" customWidth="1"/>
    <col min="13060" max="13060" width="4.85546875" customWidth="1"/>
    <col min="13061" max="13061" width="4" customWidth="1"/>
    <col min="13062" max="13062" width="1.85546875" customWidth="1"/>
    <col min="13063" max="13063" width="3.42578125" customWidth="1"/>
    <col min="13064" max="13064" width="3.85546875" customWidth="1"/>
    <col min="13065" max="13065" width="2.85546875" customWidth="1"/>
    <col min="13066" max="13066" width="26.7109375" customWidth="1"/>
    <col min="13067" max="13067" width="3.7109375" customWidth="1"/>
    <col min="13068" max="13068" width="4.140625" customWidth="1"/>
    <col min="13070" max="13070" width="3.42578125" customWidth="1"/>
    <col min="13071" max="13071" width="1" customWidth="1"/>
    <col min="13072" max="13072" width="4.28515625" customWidth="1"/>
    <col min="13073" max="13073" width="3.85546875" customWidth="1"/>
    <col min="13074" max="13074" width="5.7109375" customWidth="1"/>
    <col min="13075" max="13075" width="1.7109375" customWidth="1"/>
    <col min="13076" max="13076" width="1.140625" customWidth="1"/>
    <col min="13077" max="13077" width="4" customWidth="1"/>
    <col min="13078" max="13078" width="8.85546875" customWidth="1"/>
    <col min="13079" max="13079" width="2.42578125" customWidth="1"/>
    <col min="13080" max="13080" width="1.7109375" customWidth="1"/>
    <col min="13081" max="13081" width="4.7109375" customWidth="1"/>
    <col min="13082" max="13082" width="1.42578125" customWidth="1"/>
    <col min="13083" max="13083" width="4.7109375" customWidth="1"/>
    <col min="13084" max="13084" width="5.5703125" customWidth="1"/>
    <col min="13085" max="13085" width="4.140625" customWidth="1"/>
    <col min="13086" max="13086" width="4" customWidth="1"/>
    <col min="13087" max="13087" width="3.5703125" customWidth="1"/>
    <col min="13088" max="13088" width="4.5703125" customWidth="1"/>
    <col min="13089" max="13089" width="4.7109375" customWidth="1"/>
    <col min="13092" max="13095" width="0" hidden="1" customWidth="1"/>
    <col min="13313" max="13313" width="3.85546875" customWidth="1"/>
    <col min="13314" max="13314" width="3.42578125" customWidth="1"/>
    <col min="13315" max="13315" width="2.28515625" customWidth="1"/>
    <col min="13316" max="13316" width="4.85546875" customWidth="1"/>
    <col min="13317" max="13317" width="4" customWidth="1"/>
    <col min="13318" max="13318" width="1.85546875" customWidth="1"/>
    <col min="13319" max="13319" width="3.42578125" customWidth="1"/>
    <col min="13320" max="13320" width="3.85546875" customWidth="1"/>
    <col min="13321" max="13321" width="2.85546875" customWidth="1"/>
    <col min="13322" max="13322" width="26.7109375" customWidth="1"/>
    <col min="13323" max="13323" width="3.7109375" customWidth="1"/>
    <col min="13324" max="13324" width="4.140625" customWidth="1"/>
    <col min="13326" max="13326" width="3.42578125" customWidth="1"/>
    <col min="13327" max="13327" width="1" customWidth="1"/>
    <col min="13328" max="13328" width="4.28515625" customWidth="1"/>
    <col min="13329" max="13329" width="3.85546875" customWidth="1"/>
    <col min="13330" max="13330" width="5.7109375" customWidth="1"/>
    <col min="13331" max="13331" width="1.7109375" customWidth="1"/>
    <col min="13332" max="13332" width="1.140625" customWidth="1"/>
    <col min="13333" max="13333" width="4" customWidth="1"/>
    <col min="13334" max="13334" width="8.85546875" customWidth="1"/>
    <col min="13335" max="13335" width="2.42578125" customWidth="1"/>
    <col min="13336" max="13336" width="1.7109375" customWidth="1"/>
    <col min="13337" max="13337" width="4.7109375" customWidth="1"/>
    <col min="13338" max="13338" width="1.42578125" customWidth="1"/>
    <col min="13339" max="13339" width="4.7109375" customWidth="1"/>
    <col min="13340" max="13340" width="5.5703125" customWidth="1"/>
    <col min="13341" max="13341" width="4.140625" customWidth="1"/>
    <col min="13342" max="13342" width="4" customWidth="1"/>
    <col min="13343" max="13343" width="3.5703125" customWidth="1"/>
    <col min="13344" max="13344" width="4.5703125" customWidth="1"/>
    <col min="13345" max="13345" width="4.7109375" customWidth="1"/>
    <col min="13348" max="13351" width="0" hidden="1" customWidth="1"/>
    <col min="13569" max="13569" width="3.85546875" customWidth="1"/>
    <col min="13570" max="13570" width="3.42578125" customWidth="1"/>
    <col min="13571" max="13571" width="2.28515625" customWidth="1"/>
    <col min="13572" max="13572" width="4.85546875" customWidth="1"/>
    <col min="13573" max="13573" width="4" customWidth="1"/>
    <col min="13574" max="13574" width="1.85546875" customWidth="1"/>
    <col min="13575" max="13575" width="3.42578125" customWidth="1"/>
    <col min="13576" max="13576" width="3.85546875" customWidth="1"/>
    <col min="13577" max="13577" width="2.85546875" customWidth="1"/>
    <col min="13578" max="13578" width="26.7109375" customWidth="1"/>
    <col min="13579" max="13579" width="3.7109375" customWidth="1"/>
    <col min="13580" max="13580" width="4.140625" customWidth="1"/>
    <col min="13582" max="13582" width="3.42578125" customWidth="1"/>
    <col min="13583" max="13583" width="1" customWidth="1"/>
    <col min="13584" max="13584" width="4.28515625" customWidth="1"/>
    <col min="13585" max="13585" width="3.85546875" customWidth="1"/>
    <col min="13586" max="13586" width="5.7109375" customWidth="1"/>
    <col min="13587" max="13587" width="1.7109375" customWidth="1"/>
    <col min="13588" max="13588" width="1.140625" customWidth="1"/>
    <col min="13589" max="13589" width="4" customWidth="1"/>
    <col min="13590" max="13590" width="8.85546875" customWidth="1"/>
    <col min="13591" max="13591" width="2.42578125" customWidth="1"/>
    <col min="13592" max="13592" width="1.7109375" customWidth="1"/>
    <col min="13593" max="13593" width="4.7109375" customWidth="1"/>
    <col min="13594" max="13594" width="1.42578125" customWidth="1"/>
    <col min="13595" max="13595" width="4.7109375" customWidth="1"/>
    <col min="13596" max="13596" width="5.5703125" customWidth="1"/>
    <col min="13597" max="13597" width="4.140625" customWidth="1"/>
    <col min="13598" max="13598" width="4" customWidth="1"/>
    <col min="13599" max="13599" width="3.5703125" customWidth="1"/>
    <col min="13600" max="13600" width="4.5703125" customWidth="1"/>
    <col min="13601" max="13601" width="4.7109375" customWidth="1"/>
    <col min="13604" max="13607" width="0" hidden="1" customWidth="1"/>
    <col min="13825" max="13825" width="3.85546875" customWidth="1"/>
    <col min="13826" max="13826" width="3.42578125" customWidth="1"/>
    <col min="13827" max="13827" width="2.28515625" customWidth="1"/>
    <col min="13828" max="13828" width="4.85546875" customWidth="1"/>
    <col min="13829" max="13829" width="4" customWidth="1"/>
    <col min="13830" max="13830" width="1.85546875" customWidth="1"/>
    <col min="13831" max="13831" width="3.42578125" customWidth="1"/>
    <col min="13832" max="13832" width="3.85546875" customWidth="1"/>
    <col min="13833" max="13833" width="2.85546875" customWidth="1"/>
    <col min="13834" max="13834" width="26.7109375" customWidth="1"/>
    <col min="13835" max="13835" width="3.7109375" customWidth="1"/>
    <col min="13836" max="13836" width="4.140625" customWidth="1"/>
    <col min="13838" max="13838" width="3.42578125" customWidth="1"/>
    <col min="13839" max="13839" width="1" customWidth="1"/>
    <col min="13840" max="13840" width="4.28515625" customWidth="1"/>
    <col min="13841" max="13841" width="3.85546875" customWidth="1"/>
    <col min="13842" max="13842" width="5.7109375" customWidth="1"/>
    <col min="13843" max="13843" width="1.7109375" customWidth="1"/>
    <col min="13844" max="13844" width="1.140625" customWidth="1"/>
    <col min="13845" max="13845" width="4" customWidth="1"/>
    <col min="13846" max="13846" width="8.85546875" customWidth="1"/>
    <col min="13847" max="13847" width="2.42578125" customWidth="1"/>
    <col min="13848" max="13848" width="1.7109375" customWidth="1"/>
    <col min="13849" max="13849" width="4.7109375" customWidth="1"/>
    <col min="13850" max="13850" width="1.42578125" customWidth="1"/>
    <col min="13851" max="13851" width="4.7109375" customWidth="1"/>
    <col min="13852" max="13852" width="5.5703125" customWidth="1"/>
    <col min="13853" max="13853" width="4.140625" customWidth="1"/>
    <col min="13854" max="13854" width="4" customWidth="1"/>
    <col min="13855" max="13855" width="3.5703125" customWidth="1"/>
    <col min="13856" max="13856" width="4.5703125" customWidth="1"/>
    <col min="13857" max="13857" width="4.7109375" customWidth="1"/>
    <col min="13860" max="13863" width="0" hidden="1" customWidth="1"/>
    <col min="14081" max="14081" width="3.85546875" customWidth="1"/>
    <col min="14082" max="14082" width="3.42578125" customWidth="1"/>
    <col min="14083" max="14083" width="2.28515625" customWidth="1"/>
    <col min="14084" max="14084" width="4.85546875" customWidth="1"/>
    <col min="14085" max="14085" width="4" customWidth="1"/>
    <col min="14086" max="14086" width="1.85546875" customWidth="1"/>
    <col min="14087" max="14087" width="3.42578125" customWidth="1"/>
    <col min="14088" max="14088" width="3.85546875" customWidth="1"/>
    <col min="14089" max="14089" width="2.85546875" customWidth="1"/>
    <col min="14090" max="14090" width="26.7109375" customWidth="1"/>
    <col min="14091" max="14091" width="3.7109375" customWidth="1"/>
    <col min="14092" max="14092" width="4.140625" customWidth="1"/>
    <col min="14094" max="14094" width="3.42578125" customWidth="1"/>
    <col min="14095" max="14095" width="1" customWidth="1"/>
    <col min="14096" max="14096" width="4.28515625" customWidth="1"/>
    <col min="14097" max="14097" width="3.85546875" customWidth="1"/>
    <col min="14098" max="14098" width="5.7109375" customWidth="1"/>
    <col min="14099" max="14099" width="1.7109375" customWidth="1"/>
    <col min="14100" max="14100" width="1.140625" customWidth="1"/>
    <col min="14101" max="14101" width="4" customWidth="1"/>
    <col min="14102" max="14102" width="8.85546875" customWidth="1"/>
    <col min="14103" max="14103" width="2.42578125" customWidth="1"/>
    <col min="14104" max="14104" width="1.7109375" customWidth="1"/>
    <col min="14105" max="14105" width="4.7109375" customWidth="1"/>
    <col min="14106" max="14106" width="1.42578125" customWidth="1"/>
    <col min="14107" max="14107" width="4.7109375" customWidth="1"/>
    <col min="14108" max="14108" width="5.5703125" customWidth="1"/>
    <col min="14109" max="14109" width="4.140625" customWidth="1"/>
    <col min="14110" max="14110" width="4" customWidth="1"/>
    <col min="14111" max="14111" width="3.5703125" customWidth="1"/>
    <col min="14112" max="14112" width="4.5703125" customWidth="1"/>
    <col min="14113" max="14113" width="4.7109375" customWidth="1"/>
    <col min="14116" max="14119" width="0" hidden="1" customWidth="1"/>
    <col min="14337" max="14337" width="3.85546875" customWidth="1"/>
    <col min="14338" max="14338" width="3.42578125" customWidth="1"/>
    <col min="14339" max="14339" width="2.28515625" customWidth="1"/>
    <col min="14340" max="14340" width="4.85546875" customWidth="1"/>
    <col min="14341" max="14341" width="4" customWidth="1"/>
    <col min="14342" max="14342" width="1.85546875" customWidth="1"/>
    <col min="14343" max="14343" width="3.42578125" customWidth="1"/>
    <col min="14344" max="14344" width="3.85546875" customWidth="1"/>
    <col min="14345" max="14345" width="2.85546875" customWidth="1"/>
    <col min="14346" max="14346" width="26.7109375" customWidth="1"/>
    <col min="14347" max="14347" width="3.7109375" customWidth="1"/>
    <col min="14348" max="14348" width="4.140625" customWidth="1"/>
    <col min="14350" max="14350" width="3.42578125" customWidth="1"/>
    <col min="14351" max="14351" width="1" customWidth="1"/>
    <col min="14352" max="14352" width="4.28515625" customWidth="1"/>
    <col min="14353" max="14353" width="3.85546875" customWidth="1"/>
    <col min="14354" max="14354" width="5.7109375" customWidth="1"/>
    <col min="14355" max="14355" width="1.7109375" customWidth="1"/>
    <col min="14356" max="14356" width="1.140625" customWidth="1"/>
    <col min="14357" max="14357" width="4" customWidth="1"/>
    <col min="14358" max="14358" width="8.85546875" customWidth="1"/>
    <col min="14359" max="14359" width="2.42578125" customWidth="1"/>
    <col min="14360" max="14360" width="1.7109375" customWidth="1"/>
    <col min="14361" max="14361" width="4.7109375" customWidth="1"/>
    <col min="14362" max="14362" width="1.42578125" customWidth="1"/>
    <col min="14363" max="14363" width="4.7109375" customWidth="1"/>
    <col min="14364" max="14364" width="5.5703125" customWidth="1"/>
    <col min="14365" max="14365" width="4.140625" customWidth="1"/>
    <col min="14366" max="14366" width="4" customWidth="1"/>
    <col min="14367" max="14367" width="3.5703125" customWidth="1"/>
    <col min="14368" max="14368" width="4.5703125" customWidth="1"/>
    <col min="14369" max="14369" width="4.7109375" customWidth="1"/>
    <col min="14372" max="14375" width="0" hidden="1" customWidth="1"/>
    <col min="14593" max="14593" width="3.85546875" customWidth="1"/>
    <col min="14594" max="14594" width="3.42578125" customWidth="1"/>
    <col min="14595" max="14595" width="2.28515625" customWidth="1"/>
    <col min="14596" max="14596" width="4.85546875" customWidth="1"/>
    <col min="14597" max="14597" width="4" customWidth="1"/>
    <col min="14598" max="14598" width="1.85546875" customWidth="1"/>
    <col min="14599" max="14599" width="3.42578125" customWidth="1"/>
    <col min="14600" max="14600" width="3.85546875" customWidth="1"/>
    <col min="14601" max="14601" width="2.85546875" customWidth="1"/>
    <col min="14602" max="14602" width="26.7109375" customWidth="1"/>
    <col min="14603" max="14603" width="3.7109375" customWidth="1"/>
    <col min="14604" max="14604" width="4.140625" customWidth="1"/>
    <col min="14606" max="14606" width="3.42578125" customWidth="1"/>
    <col min="14607" max="14607" width="1" customWidth="1"/>
    <col min="14608" max="14608" width="4.28515625" customWidth="1"/>
    <col min="14609" max="14609" width="3.85546875" customWidth="1"/>
    <col min="14610" max="14610" width="5.7109375" customWidth="1"/>
    <col min="14611" max="14611" width="1.7109375" customWidth="1"/>
    <col min="14612" max="14612" width="1.140625" customWidth="1"/>
    <col min="14613" max="14613" width="4" customWidth="1"/>
    <col min="14614" max="14614" width="8.85546875" customWidth="1"/>
    <col min="14615" max="14615" width="2.42578125" customWidth="1"/>
    <col min="14616" max="14616" width="1.7109375" customWidth="1"/>
    <col min="14617" max="14617" width="4.7109375" customWidth="1"/>
    <col min="14618" max="14618" width="1.42578125" customWidth="1"/>
    <col min="14619" max="14619" width="4.7109375" customWidth="1"/>
    <col min="14620" max="14620" width="5.5703125" customWidth="1"/>
    <col min="14621" max="14621" width="4.140625" customWidth="1"/>
    <col min="14622" max="14622" width="4" customWidth="1"/>
    <col min="14623" max="14623" width="3.5703125" customWidth="1"/>
    <col min="14624" max="14624" width="4.5703125" customWidth="1"/>
    <col min="14625" max="14625" width="4.7109375" customWidth="1"/>
    <col min="14628" max="14631" width="0" hidden="1" customWidth="1"/>
    <col min="14849" max="14849" width="3.85546875" customWidth="1"/>
    <col min="14850" max="14850" width="3.42578125" customWidth="1"/>
    <col min="14851" max="14851" width="2.28515625" customWidth="1"/>
    <col min="14852" max="14852" width="4.85546875" customWidth="1"/>
    <col min="14853" max="14853" width="4" customWidth="1"/>
    <col min="14854" max="14854" width="1.85546875" customWidth="1"/>
    <col min="14855" max="14855" width="3.42578125" customWidth="1"/>
    <col min="14856" max="14856" width="3.85546875" customWidth="1"/>
    <col min="14857" max="14857" width="2.85546875" customWidth="1"/>
    <col min="14858" max="14858" width="26.7109375" customWidth="1"/>
    <col min="14859" max="14859" width="3.7109375" customWidth="1"/>
    <col min="14860" max="14860" width="4.140625" customWidth="1"/>
    <col min="14862" max="14862" width="3.42578125" customWidth="1"/>
    <col min="14863" max="14863" width="1" customWidth="1"/>
    <col min="14864" max="14864" width="4.28515625" customWidth="1"/>
    <col min="14865" max="14865" width="3.85546875" customWidth="1"/>
    <col min="14866" max="14866" width="5.7109375" customWidth="1"/>
    <col min="14867" max="14867" width="1.7109375" customWidth="1"/>
    <col min="14868" max="14868" width="1.140625" customWidth="1"/>
    <col min="14869" max="14869" width="4" customWidth="1"/>
    <col min="14870" max="14870" width="8.85546875" customWidth="1"/>
    <col min="14871" max="14871" width="2.42578125" customWidth="1"/>
    <col min="14872" max="14872" width="1.7109375" customWidth="1"/>
    <col min="14873" max="14873" width="4.7109375" customWidth="1"/>
    <col min="14874" max="14874" width="1.42578125" customWidth="1"/>
    <col min="14875" max="14875" width="4.7109375" customWidth="1"/>
    <col min="14876" max="14876" width="5.5703125" customWidth="1"/>
    <col min="14877" max="14877" width="4.140625" customWidth="1"/>
    <col min="14878" max="14878" width="4" customWidth="1"/>
    <col min="14879" max="14879" width="3.5703125" customWidth="1"/>
    <col min="14880" max="14880" width="4.5703125" customWidth="1"/>
    <col min="14881" max="14881" width="4.7109375" customWidth="1"/>
    <col min="14884" max="14887" width="0" hidden="1" customWidth="1"/>
    <col min="15105" max="15105" width="3.85546875" customWidth="1"/>
    <col min="15106" max="15106" width="3.42578125" customWidth="1"/>
    <col min="15107" max="15107" width="2.28515625" customWidth="1"/>
    <col min="15108" max="15108" width="4.85546875" customWidth="1"/>
    <col min="15109" max="15109" width="4" customWidth="1"/>
    <col min="15110" max="15110" width="1.85546875" customWidth="1"/>
    <col min="15111" max="15111" width="3.42578125" customWidth="1"/>
    <col min="15112" max="15112" width="3.85546875" customWidth="1"/>
    <col min="15113" max="15113" width="2.85546875" customWidth="1"/>
    <col min="15114" max="15114" width="26.7109375" customWidth="1"/>
    <col min="15115" max="15115" width="3.7109375" customWidth="1"/>
    <col min="15116" max="15116" width="4.140625" customWidth="1"/>
    <col min="15118" max="15118" width="3.42578125" customWidth="1"/>
    <col min="15119" max="15119" width="1" customWidth="1"/>
    <col min="15120" max="15120" width="4.28515625" customWidth="1"/>
    <col min="15121" max="15121" width="3.85546875" customWidth="1"/>
    <col min="15122" max="15122" width="5.7109375" customWidth="1"/>
    <col min="15123" max="15123" width="1.7109375" customWidth="1"/>
    <col min="15124" max="15124" width="1.140625" customWidth="1"/>
    <col min="15125" max="15125" width="4" customWidth="1"/>
    <col min="15126" max="15126" width="8.85546875" customWidth="1"/>
    <col min="15127" max="15127" width="2.42578125" customWidth="1"/>
    <col min="15128" max="15128" width="1.7109375" customWidth="1"/>
    <col min="15129" max="15129" width="4.7109375" customWidth="1"/>
    <col min="15130" max="15130" width="1.42578125" customWidth="1"/>
    <col min="15131" max="15131" width="4.7109375" customWidth="1"/>
    <col min="15132" max="15132" width="5.5703125" customWidth="1"/>
    <col min="15133" max="15133" width="4.140625" customWidth="1"/>
    <col min="15134" max="15134" width="4" customWidth="1"/>
    <col min="15135" max="15135" width="3.5703125" customWidth="1"/>
    <col min="15136" max="15136" width="4.5703125" customWidth="1"/>
    <col min="15137" max="15137" width="4.7109375" customWidth="1"/>
    <col min="15140" max="15143" width="0" hidden="1" customWidth="1"/>
    <col min="15361" max="15361" width="3.85546875" customWidth="1"/>
    <col min="15362" max="15362" width="3.42578125" customWidth="1"/>
    <col min="15363" max="15363" width="2.28515625" customWidth="1"/>
    <col min="15364" max="15364" width="4.85546875" customWidth="1"/>
    <col min="15365" max="15365" width="4" customWidth="1"/>
    <col min="15366" max="15366" width="1.85546875" customWidth="1"/>
    <col min="15367" max="15367" width="3.42578125" customWidth="1"/>
    <col min="15368" max="15368" width="3.85546875" customWidth="1"/>
    <col min="15369" max="15369" width="2.85546875" customWidth="1"/>
    <col min="15370" max="15370" width="26.7109375" customWidth="1"/>
    <col min="15371" max="15371" width="3.7109375" customWidth="1"/>
    <col min="15372" max="15372" width="4.140625" customWidth="1"/>
    <col min="15374" max="15374" width="3.42578125" customWidth="1"/>
    <col min="15375" max="15375" width="1" customWidth="1"/>
    <col min="15376" max="15376" width="4.28515625" customWidth="1"/>
    <col min="15377" max="15377" width="3.85546875" customWidth="1"/>
    <col min="15378" max="15378" width="5.7109375" customWidth="1"/>
    <col min="15379" max="15379" width="1.7109375" customWidth="1"/>
    <col min="15380" max="15380" width="1.140625" customWidth="1"/>
    <col min="15381" max="15381" width="4" customWidth="1"/>
    <col min="15382" max="15382" width="8.85546875" customWidth="1"/>
    <col min="15383" max="15383" width="2.42578125" customWidth="1"/>
    <col min="15384" max="15384" width="1.7109375" customWidth="1"/>
    <col min="15385" max="15385" width="4.7109375" customWidth="1"/>
    <col min="15386" max="15386" width="1.42578125" customWidth="1"/>
    <col min="15387" max="15387" width="4.7109375" customWidth="1"/>
    <col min="15388" max="15388" width="5.5703125" customWidth="1"/>
    <col min="15389" max="15389" width="4.140625" customWidth="1"/>
    <col min="15390" max="15390" width="4" customWidth="1"/>
    <col min="15391" max="15391" width="3.5703125" customWidth="1"/>
    <col min="15392" max="15392" width="4.5703125" customWidth="1"/>
    <col min="15393" max="15393" width="4.7109375" customWidth="1"/>
    <col min="15396" max="15399" width="0" hidden="1" customWidth="1"/>
    <col min="15617" max="15617" width="3.85546875" customWidth="1"/>
    <col min="15618" max="15618" width="3.42578125" customWidth="1"/>
    <col min="15619" max="15619" width="2.28515625" customWidth="1"/>
    <col min="15620" max="15620" width="4.85546875" customWidth="1"/>
    <col min="15621" max="15621" width="4" customWidth="1"/>
    <col min="15622" max="15622" width="1.85546875" customWidth="1"/>
    <col min="15623" max="15623" width="3.42578125" customWidth="1"/>
    <col min="15624" max="15624" width="3.85546875" customWidth="1"/>
    <col min="15625" max="15625" width="2.85546875" customWidth="1"/>
    <col min="15626" max="15626" width="26.7109375" customWidth="1"/>
    <col min="15627" max="15627" width="3.7109375" customWidth="1"/>
    <col min="15628" max="15628" width="4.140625" customWidth="1"/>
    <col min="15630" max="15630" width="3.42578125" customWidth="1"/>
    <col min="15631" max="15631" width="1" customWidth="1"/>
    <col min="15632" max="15632" width="4.28515625" customWidth="1"/>
    <col min="15633" max="15633" width="3.85546875" customWidth="1"/>
    <col min="15634" max="15634" width="5.7109375" customWidth="1"/>
    <col min="15635" max="15635" width="1.7109375" customWidth="1"/>
    <col min="15636" max="15636" width="1.140625" customWidth="1"/>
    <col min="15637" max="15637" width="4" customWidth="1"/>
    <col min="15638" max="15638" width="8.85546875" customWidth="1"/>
    <col min="15639" max="15639" width="2.42578125" customWidth="1"/>
    <col min="15640" max="15640" width="1.7109375" customWidth="1"/>
    <col min="15641" max="15641" width="4.7109375" customWidth="1"/>
    <col min="15642" max="15642" width="1.42578125" customWidth="1"/>
    <col min="15643" max="15643" width="4.7109375" customWidth="1"/>
    <col min="15644" max="15644" width="5.5703125" customWidth="1"/>
    <col min="15645" max="15645" width="4.140625" customWidth="1"/>
    <col min="15646" max="15646" width="4" customWidth="1"/>
    <col min="15647" max="15647" width="3.5703125" customWidth="1"/>
    <col min="15648" max="15648" width="4.5703125" customWidth="1"/>
    <col min="15649" max="15649" width="4.7109375" customWidth="1"/>
    <col min="15652" max="15655" width="0" hidden="1" customWidth="1"/>
    <col min="15873" max="15873" width="3.85546875" customWidth="1"/>
    <col min="15874" max="15874" width="3.42578125" customWidth="1"/>
    <col min="15875" max="15875" width="2.28515625" customWidth="1"/>
    <col min="15876" max="15876" width="4.85546875" customWidth="1"/>
    <col min="15877" max="15877" width="4" customWidth="1"/>
    <col min="15878" max="15878" width="1.85546875" customWidth="1"/>
    <col min="15879" max="15879" width="3.42578125" customWidth="1"/>
    <col min="15880" max="15880" width="3.85546875" customWidth="1"/>
    <col min="15881" max="15881" width="2.85546875" customWidth="1"/>
    <col min="15882" max="15882" width="26.7109375" customWidth="1"/>
    <col min="15883" max="15883" width="3.7109375" customWidth="1"/>
    <col min="15884" max="15884" width="4.140625" customWidth="1"/>
    <col min="15886" max="15886" width="3.42578125" customWidth="1"/>
    <col min="15887" max="15887" width="1" customWidth="1"/>
    <col min="15888" max="15888" width="4.28515625" customWidth="1"/>
    <col min="15889" max="15889" width="3.85546875" customWidth="1"/>
    <col min="15890" max="15890" width="5.7109375" customWidth="1"/>
    <col min="15891" max="15891" width="1.7109375" customWidth="1"/>
    <col min="15892" max="15892" width="1.140625" customWidth="1"/>
    <col min="15893" max="15893" width="4" customWidth="1"/>
    <col min="15894" max="15894" width="8.85546875" customWidth="1"/>
    <col min="15895" max="15895" width="2.42578125" customWidth="1"/>
    <col min="15896" max="15896" width="1.7109375" customWidth="1"/>
    <col min="15897" max="15897" width="4.7109375" customWidth="1"/>
    <col min="15898" max="15898" width="1.42578125" customWidth="1"/>
    <col min="15899" max="15899" width="4.7109375" customWidth="1"/>
    <col min="15900" max="15900" width="5.5703125" customWidth="1"/>
    <col min="15901" max="15901" width="4.140625" customWidth="1"/>
    <col min="15902" max="15902" width="4" customWidth="1"/>
    <col min="15903" max="15903" width="3.5703125" customWidth="1"/>
    <col min="15904" max="15904" width="4.5703125" customWidth="1"/>
    <col min="15905" max="15905" width="4.7109375" customWidth="1"/>
    <col min="15908" max="15911" width="0" hidden="1" customWidth="1"/>
    <col min="16129" max="16129" width="3.85546875" customWidth="1"/>
    <col min="16130" max="16130" width="3.42578125" customWidth="1"/>
    <col min="16131" max="16131" width="2.28515625" customWidth="1"/>
    <col min="16132" max="16132" width="4.85546875" customWidth="1"/>
    <col min="16133" max="16133" width="4" customWidth="1"/>
    <col min="16134" max="16134" width="1.85546875" customWidth="1"/>
    <col min="16135" max="16135" width="3.42578125" customWidth="1"/>
    <col min="16136" max="16136" width="3.85546875" customWidth="1"/>
    <col min="16137" max="16137" width="2.85546875" customWidth="1"/>
    <col min="16138" max="16138" width="26.7109375" customWidth="1"/>
    <col min="16139" max="16139" width="3.7109375" customWidth="1"/>
    <col min="16140" max="16140" width="4.140625" customWidth="1"/>
    <col min="16142" max="16142" width="3.42578125" customWidth="1"/>
    <col min="16143" max="16143" width="1" customWidth="1"/>
    <col min="16144" max="16144" width="4.28515625" customWidth="1"/>
    <col min="16145" max="16145" width="3.85546875" customWidth="1"/>
    <col min="16146" max="16146" width="5.7109375" customWidth="1"/>
    <col min="16147" max="16147" width="1.7109375" customWidth="1"/>
    <col min="16148" max="16148" width="1.140625" customWidth="1"/>
    <col min="16149" max="16149" width="4" customWidth="1"/>
    <col min="16150" max="16150" width="8.85546875" customWidth="1"/>
    <col min="16151" max="16151" width="2.42578125" customWidth="1"/>
    <col min="16152" max="16152" width="1.7109375" customWidth="1"/>
    <col min="16153" max="16153" width="4.7109375" customWidth="1"/>
    <col min="16154" max="16154" width="1.42578125" customWidth="1"/>
    <col min="16155" max="16155" width="4.7109375" customWidth="1"/>
    <col min="16156" max="16156" width="5.5703125" customWidth="1"/>
    <col min="16157" max="16157" width="4.140625" customWidth="1"/>
    <col min="16158" max="16158" width="4" customWidth="1"/>
    <col min="16159" max="16159" width="3.5703125" customWidth="1"/>
    <col min="16160" max="16160" width="4.5703125" customWidth="1"/>
    <col min="16161" max="16161" width="4.7109375" customWidth="1"/>
    <col min="16164" max="16167" width="0" hidden="1" customWidth="1"/>
  </cols>
  <sheetData>
    <row r="1" spans="1:27">
      <c r="A1" s="271"/>
      <c r="B1" s="272"/>
      <c r="C1" s="272"/>
      <c r="D1" s="272"/>
      <c r="E1" s="272"/>
      <c r="F1" s="272"/>
      <c r="G1" s="272"/>
      <c r="H1" s="272"/>
      <c r="I1" s="272"/>
      <c r="J1" s="272"/>
      <c r="K1" s="272"/>
      <c r="L1" s="272"/>
      <c r="M1" s="272"/>
      <c r="N1" s="272"/>
      <c r="O1" s="272"/>
      <c r="P1" s="272"/>
      <c r="Q1" s="272"/>
      <c r="R1" s="272"/>
      <c r="S1" s="272"/>
      <c r="T1" s="272"/>
      <c r="U1" s="272"/>
      <c r="V1" s="272"/>
      <c r="W1" s="272"/>
      <c r="X1" s="272"/>
      <c r="Y1" s="272"/>
      <c r="Z1" s="273"/>
    </row>
    <row r="2" spans="1:27">
      <c r="A2" s="375" t="s">
        <v>81</v>
      </c>
      <c r="B2" s="376"/>
      <c r="C2" s="376"/>
      <c r="D2" s="376"/>
      <c r="E2" s="376"/>
      <c r="F2" s="376"/>
      <c r="G2" s="376"/>
      <c r="H2" s="376"/>
      <c r="I2" s="376"/>
      <c r="J2" s="376"/>
      <c r="K2" s="376"/>
      <c r="L2" s="376"/>
      <c r="M2" s="376"/>
      <c r="N2" s="376"/>
      <c r="O2" s="376"/>
      <c r="P2" s="376"/>
      <c r="Q2" s="376"/>
      <c r="R2" s="376"/>
      <c r="S2" s="376"/>
      <c r="T2" s="376"/>
      <c r="U2" s="376"/>
      <c r="V2" s="376"/>
      <c r="W2" s="376"/>
      <c r="X2" s="376"/>
      <c r="Y2" s="376"/>
      <c r="Z2" s="377"/>
      <c r="AA2" s="104"/>
    </row>
    <row r="3" spans="1:27">
      <c r="A3" s="378" t="s">
        <v>82</v>
      </c>
      <c r="B3" s="379"/>
      <c r="C3" s="379"/>
      <c r="D3" s="379"/>
      <c r="E3" s="379"/>
      <c r="F3" s="379"/>
      <c r="G3" s="379"/>
      <c r="H3" s="379"/>
      <c r="I3" s="379"/>
      <c r="J3" s="379"/>
      <c r="K3" s="379"/>
      <c r="L3" s="379"/>
      <c r="M3" s="379"/>
      <c r="N3" s="379"/>
      <c r="O3" s="379"/>
      <c r="P3" s="379"/>
      <c r="Q3" s="379"/>
      <c r="R3" s="379"/>
      <c r="S3" s="379"/>
      <c r="T3" s="379"/>
      <c r="U3" s="379"/>
      <c r="V3" s="379"/>
      <c r="W3" s="379"/>
      <c r="X3" s="379"/>
      <c r="Y3" s="379"/>
      <c r="Z3" s="380"/>
      <c r="AA3" s="105"/>
    </row>
    <row r="4" spans="1:27">
      <c r="A4" s="381" t="s">
        <v>83</v>
      </c>
      <c r="B4" s="382"/>
      <c r="C4" s="382"/>
      <c r="D4" s="382"/>
      <c r="E4" s="382"/>
      <c r="F4" s="382"/>
      <c r="G4" s="382"/>
      <c r="H4" s="382"/>
      <c r="I4" s="382"/>
      <c r="J4" s="382"/>
      <c r="K4" s="382"/>
      <c r="L4" s="382"/>
      <c r="M4" s="382"/>
      <c r="N4" s="382"/>
      <c r="O4" s="382"/>
      <c r="P4" s="382"/>
      <c r="Q4" s="382"/>
      <c r="R4" s="382"/>
      <c r="S4" s="382"/>
      <c r="T4" s="382"/>
      <c r="U4" s="382"/>
      <c r="V4" s="382"/>
      <c r="W4" s="382"/>
      <c r="X4" s="382"/>
      <c r="Y4" s="382"/>
      <c r="Z4" s="383"/>
      <c r="AA4" s="106"/>
    </row>
    <row r="5" spans="1:27" ht="15.75" thickBot="1">
      <c r="A5" s="274"/>
      <c r="B5" s="275"/>
      <c r="C5" s="275"/>
      <c r="D5" s="275"/>
      <c r="E5" s="275"/>
      <c r="F5" s="275"/>
      <c r="G5" s="275"/>
      <c r="H5" s="275"/>
      <c r="I5" s="275"/>
      <c r="J5" s="276"/>
      <c r="K5" s="275"/>
      <c r="L5" s="275"/>
      <c r="M5" s="276" t="s">
        <v>84</v>
      </c>
      <c r="N5" s="275"/>
      <c r="O5" s="275"/>
      <c r="P5" s="275"/>
      <c r="Q5" s="275"/>
      <c r="R5" s="275"/>
      <c r="S5" s="275"/>
      <c r="T5" s="275"/>
      <c r="U5" s="275"/>
      <c r="V5" s="275"/>
      <c r="W5" s="275"/>
      <c r="X5" s="275"/>
      <c r="Y5" s="275"/>
      <c r="Z5" s="277"/>
      <c r="AA5" s="107"/>
    </row>
    <row r="6" spans="1:27" ht="27" customHeight="1">
      <c r="A6" s="384" t="s">
        <v>85</v>
      </c>
      <c r="B6" s="385"/>
      <c r="C6" s="385"/>
      <c r="D6" s="385"/>
      <c r="E6" s="385"/>
      <c r="F6" s="385"/>
      <c r="G6" s="385"/>
      <c r="H6" s="385"/>
      <c r="I6" s="385"/>
      <c r="J6" s="385"/>
      <c r="K6" s="385"/>
      <c r="L6" s="385"/>
      <c r="M6" s="386"/>
      <c r="N6" s="387" t="s">
        <v>86</v>
      </c>
      <c r="O6" s="385"/>
      <c r="P6" s="385"/>
      <c r="Q6" s="385"/>
      <c r="R6" s="385"/>
      <c r="S6" s="385"/>
      <c r="T6" s="385"/>
      <c r="U6" s="385"/>
      <c r="V6" s="385"/>
      <c r="W6" s="385"/>
      <c r="X6" s="385"/>
      <c r="Y6" s="385"/>
      <c r="Z6" s="388"/>
      <c r="AA6" s="108"/>
    </row>
    <row r="7" spans="1:27" ht="12.75" customHeight="1">
      <c r="A7" s="389" t="s">
        <v>217</v>
      </c>
      <c r="B7" s="390"/>
      <c r="C7" s="390"/>
      <c r="D7" s="390"/>
      <c r="E7" s="390"/>
      <c r="F7" s="390"/>
      <c r="G7" s="390"/>
      <c r="H7" s="390"/>
      <c r="I7" s="390"/>
      <c r="J7" s="390"/>
      <c r="K7" s="390"/>
      <c r="L7" s="390"/>
      <c r="M7" s="391"/>
      <c r="N7" s="392" t="str">
        <f>'ArthikDisha IT CAL FY 23-24'!C3</f>
        <v>ArthikDisha</v>
      </c>
      <c r="O7" s="393"/>
      <c r="P7" s="393"/>
      <c r="Q7" s="393"/>
      <c r="R7" s="393"/>
      <c r="S7" s="393"/>
      <c r="T7" s="393"/>
      <c r="U7" s="393"/>
      <c r="V7" s="393"/>
      <c r="W7" s="393"/>
      <c r="X7" s="393"/>
      <c r="Y7" s="393"/>
      <c r="Z7" s="394"/>
      <c r="AA7" s="109"/>
    </row>
    <row r="8" spans="1:27">
      <c r="A8" s="347" t="s">
        <v>87</v>
      </c>
      <c r="B8" s="348"/>
      <c r="C8" s="348"/>
      <c r="D8" s="348"/>
      <c r="E8" s="348"/>
      <c r="F8" s="349"/>
      <c r="G8" s="350" t="s">
        <v>88</v>
      </c>
      <c r="H8" s="346"/>
      <c r="I8" s="346"/>
      <c r="J8" s="346"/>
      <c r="K8" s="346"/>
      <c r="L8" s="346"/>
      <c r="M8" s="351"/>
      <c r="N8" s="350" t="s">
        <v>89</v>
      </c>
      <c r="O8" s="346"/>
      <c r="P8" s="346"/>
      <c r="Q8" s="346"/>
      <c r="R8" s="346"/>
      <c r="S8" s="346"/>
      <c r="T8" s="346"/>
      <c r="U8" s="346"/>
      <c r="V8" s="346"/>
      <c r="W8" s="346"/>
      <c r="X8" s="346"/>
      <c r="Y8" s="346"/>
      <c r="Z8" s="352"/>
      <c r="AA8" s="108"/>
    </row>
    <row r="9" spans="1:27">
      <c r="A9" s="353"/>
      <c r="B9" s="354"/>
      <c r="C9" s="354"/>
      <c r="D9" s="354"/>
      <c r="E9" s="354"/>
      <c r="F9" s="355"/>
      <c r="G9" s="356"/>
      <c r="H9" s="357"/>
      <c r="I9" s="357"/>
      <c r="J9" s="357"/>
      <c r="K9" s="357"/>
      <c r="L9" s="357"/>
      <c r="M9" s="358"/>
      <c r="N9" s="359" t="str">
        <f>'ArthikDisha IT CAL FY 23-24'!C4</f>
        <v xml:space="preserve">ARTPX1234D 
</v>
      </c>
      <c r="O9" s="360"/>
      <c r="P9" s="360"/>
      <c r="Q9" s="360"/>
      <c r="R9" s="360"/>
      <c r="S9" s="360"/>
      <c r="T9" s="360"/>
      <c r="U9" s="360"/>
      <c r="V9" s="360"/>
      <c r="W9" s="360"/>
      <c r="X9" s="360"/>
      <c r="Y9" s="360"/>
      <c r="Z9" s="361"/>
      <c r="AA9" s="110"/>
    </row>
    <row r="10" spans="1:27">
      <c r="A10" s="347" t="s">
        <v>90</v>
      </c>
      <c r="B10" s="348"/>
      <c r="C10" s="348"/>
      <c r="D10" s="348"/>
      <c r="E10" s="348"/>
      <c r="F10" s="348"/>
      <c r="G10" s="348"/>
      <c r="H10" s="348"/>
      <c r="I10" s="348"/>
      <c r="J10" s="348"/>
      <c r="K10" s="348"/>
      <c r="L10" s="348"/>
      <c r="M10" s="349"/>
      <c r="N10" s="405" t="s">
        <v>91</v>
      </c>
      <c r="O10" s="406"/>
      <c r="P10" s="406"/>
      <c r="Q10" s="406"/>
      <c r="R10" s="407"/>
      <c r="S10" s="406" t="s">
        <v>92</v>
      </c>
      <c r="T10" s="406"/>
      <c r="U10" s="406"/>
      <c r="V10" s="406"/>
      <c r="W10" s="406"/>
      <c r="X10" s="406"/>
      <c r="Y10" s="406"/>
      <c r="Z10" s="408"/>
      <c r="AA10" s="111"/>
    </row>
    <row r="11" spans="1:27">
      <c r="A11" s="409" t="s">
        <v>93</v>
      </c>
      <c r="B11" s="410"/>
      <c r="C11" s="410"/>
      <c r="D11" s="410"/>
      <c r="E11" s="410"/>
      <c r="F11" s="410"/>
      <c r="G11" s="410"/>
      <c r="H11" s="410"/>
      <c r="I11" s="410"/>
      <c r="J11" s="410"/>
      <c r="K11" s="410"/>
      <c r="L11" s="410"/>
      <c r="M11" s="410"/>
      <c r="N11" s="413" t="s">
        <v>223</v>
      </c>
      <c r="O11" s="413"/>
      <c r="P11" s="413"/>
      <c r="Q11" s="413"/>
      <c r="R11" s="413"/>
      <c r="S11" s="414" t="s">
        <v>94</v>
      </c>
      <c r="T11" s="415"/>
      <c r="U11" s="415"/>
      <c r="V11" s="416"/>
      <c r="W11" s="414" t="s">
        <v>95</v>
      </c>
      <c r="X11" s="415"/>
      <c r="Y11" s="415"/>
      <c r="Z11" s="417"/>
      <c r="AA11" s="111"/>
    </row>
    <row r="12" spans="1:27">
      <c r="A12" s="411"/>
      <c r="B12" s="412"/>
      <c r="C12" s="412"/>
      <c r="D12" s="412"/>
      <c r="E12" s="412"/>
      <c r="F12" s="412"/>
      <c r="G12" s="412"/>
      <c r="H12" s="412"/>
      <c r="I12" s="412"/>
      <c r="J12" s="412"/>
      <c r="K12" s="412"/>
      <c r="L12" s="412"/>
      <c r="M12" s="412"/>
      <c r="N12" s="413"/>
      <c r="O12" s="413"/>
      <c r="P12" s="413"/>
      <c r="Q12" s="413"/>
      <c r="R12" s="413"/>
      <c r="S12" s="418">
        <v>45017</v>
      </c>
      <c r="T12" s="406"/>
      <c r="U12" s="406"/>
      <c r="V12" s="407"/>
      <c r="W12" s="419">
        <v>45382</v>
      </c>
      <c r="X12" s="420"/>
      <c r="Y12" s="420"/>
      <c r="Z12" s="421"/>
      <c r="AA12" s="112"/>
    </row>
    <row r="13" spans="1:27" ht="42" customHeight="1">
      <c r="A13" s="395" t="s">
        <v>96</v>
      </c>
      <c r="B13" s="396"/>
      <c r="C13" s="397"/>
      <c r="D13" s="398" t="s">
        <v>97</v>
      </c>
      <c r="E13" s="399"/>
      <c r="F13" s="399"/>
      <c r="G13" s="399"/>
      <c r="H13" s="399"/>
      <c r="I13" s="399"/>
      <c r="J13" s="399"/>
      <c r="K13" s="399"/>
      <c r="L13" s="399"/>
      <c r="M13" s="400"/>
      <c r="N13" s="401" t="s">
        <v>98</v>
      </c>
      <c r="O13" s="402"/>
      <c r="P13" s="402"/>
      <c r="Q13" s="402"/>
      <c r="R13" s="402"/>
      <c r="S13" s="402"/>
      <c r="T13" s="403"/>
      <c r="U13" s="401" t="s">
        <v>99</v>
      </c>
      <c r="V13" s="402"/>
      <c r="W13" s="402"/>
      <c r="X13" s="402"/>
      <c r="Y13" s="402"/>
      <c r="Z13" s="404"/>
      <c r="AA13" s="113"/>
    </row>
    <row r="14" spans="1:27">
      <c r="A14" s="362" t="s">
        <v>100</v>
      </c>
      <c r="B14" s="346"/>
      <c r="C14" s="351"/>
      <c r="D14" s="363">
        <v>0</v>
      </c>
      <c r="E14" s="364"/>
      <c r="F14" s="364"/>
      <c r="G14" s="364"/>
      <c r="H14" s="364"/>
      <c r="I14" s="364"/>
      <c r="J14" s="364"/>
      <c r="K14" s="364"/>
      <c r="L14" s="364"/>
      <c r="M14" s="365"/>
      <c r="N14" s="366">
        <v>0</v>
      </c>
      <c r="O14" s="367"/>
      <c r="P14" s="367"/>
      <c r="Q14" s="367"/>
      <c r="R14" s="367"/>
      <c r="S14" s="167"/>
      <c r="T14" s="168"/>
      <c r="U14" s="366">
        <v>0</v>
      </c>
      <c r="V14" s="367"/>
      <c r="W14" s="367"/>
      <c r="X14" s="367"/>
      <c r="Y14" s="167"/>
      <c r="Z14" s="224"/>
      <c r="AA14" s="114"/>
    </row>
    <row r="15" spans="1:27">
      <c r="A15" s="362" t="s">
        <v>101</v>
      </c>
      <c r="B15" s="346"/>
      <c r="C15" s="351"/>
      <c r="D15" s="363">
        <v>0</v>
      </c>
      <c r="E15" s="364"/>
      <c r="F15" s="364"/>
      <c r="G15" s="364"/>
      <c r="H15" s="364"/>
      <c r="I15" s="364"/>
      <c r="J15" s="364"/>
      <c r="K15" s="364"/>
      <c r="L15" s="364"/>
      <c r="M15" s="365"/>
      <c r="N15" s="366">
        <v>0</v>
      </c>
      <c r="O15" s="367"/>
      <c r="P15" s="367"/>
      <c r="Q15" s="367"/>
      <c r="R15" s="367"/>
      <c r="S15" s="167"/>
      <c r="T15" s="168"/>
      <c r="U15" s="366">
        <v>0</v>
      </c>
      <c r="V15" s="367"/>
      <c r="W15" s="367"/>
      <c r="X15" s="367"/>
      <c r="Y15" s="167"/>
      <c r="Z15" s="224"/>
      <c r="AA15" s="114"/>
    </row>
    <row r="16" spans="1:27">
      <c r="A16" s="362" t="s">
        <v>102</v>
      </c>
      <c r="B16" s="346"/>
      <c r="C16" s="351"/>
      <c r="D16" s="363">
        <v>0</v>
      </c>
      <c r="E16" s="364"/>
      <c r="F16" s="364"/>
      <c r="G16" s="364"/>
      <c r="H16" s="364"/>
      <c r="I16" s="364"/>
      <c r="J16" s="364"/>
      <c r="K16" s="364"/>
      <c r="L16" s="364"/>
      <c r="M16" s="365"/>
      <c r="N16" s="366">
        <v>0</v>
      </c>
      <c r="O16" s="367"/>
      <c r="P16" s="367"/>
      <c r="Q16" s="367"/>
      <c r="R16" s="367"/>
      <c r="S16" s="167"/>
      <c r="T16" s="168"/>
      <c r="U16" s="366">
        <v>0</v>
      </c>
      <c r="V16" s="367"/>
      <c r="W16" s="367"/>
      <c r="X16" s="367"/>
      <c r="Y16" s="167"/>
      <c r="Z16" s="224"/>
      <c r="AA16" s="114"/>
    </row>
    <row r="17" spans="1:27">
      <c r="A17" s="368" t="s">
        <v>103</v>
      </c>
      <c r="B17" s="369"/>
      <c r="C17" s="370"/>
      <c r="D17" s="371">
        <v>0</v>
      </c>
      <c r="E17" s="372"/>
      <c r="F17" s="372"/>
      <c r="G17" s="372"/>
      <c r="H17" s="372"/>
      <c r="I17" s="372"/>
      <c r="J17" s="372"/>
      <c r="K17" s="372"/>
      <c r="L17" s="372"/>
      <c r="M17" s="373"/>
      <c r="N17" s="366">
        <v>0</v>
      </c>
      <c r="O17" s="367"/>
      <c r="P17" s="367"/>
      <c r="Q17" s="367"/>
      <c r="R17" s="367"/>
      <c r="S17" s="167"/>
      <c r="T17" s="168"/>
      <c r="U17" s="366"/>
      <c r="V17" s="367"/>
      <c r="W17" s="367"/>
      <c r="X17" s="367"/>
      <c r="Y17" s="167"/>
      <c r="Z17" s="224"/>
      <c r="AA17" s="114"/>
    </row>
    <row r="18" spans="1:27">
      <c r="A18" s="362" t="s">
        <v>104</v>
      </c>
      <c r="B18" s="346"/>
      <c r="C18" s="346"/>
      <c r="D18" s="166"/>
      <c r="E18" s="166"/>
      <c r="F18" s="166"/>
      <c r="G18" s="166"/>
      <c r="H18" s="166"/>
      <c r="I18" s="166"/>
      <c r="J18" s="166"/>
      <c r="K18" s="166"/>
      <c r="L18" s="166"/>
      <c r="M18" s="166"/>
      <c r="N18" s="374">
        <v>0</v>
      </c>
      <c r="O18" s="374"/>
      <c r="P18" s="374"/>
      <c r="Q18" s="374"/>
      <c r="R18" s="374"/>
      <c r="S18" s="169"/>
      <c r="T18" s="169"/>
      <c r="U18" s="374">
        <v>0</v>
      </c>
      <c r="V18" s="374"/>
      <c r="W18" s="374"/>
      <c r="X18" s="374"/>
      <c r="Y18" s="169"/>
      <c r="Z18" s="224"/>
      <c r="AA18" s="114"/>
    </row>
    <row r="19" spans="1:27">
      <c r="A19" s="428" t="s">
        <v>105</v>
      </c>
      <c r="B19" s="429"/>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30"/>
      <c r="AA19" s="115"/>
    </row>
    <row r="20" spans="1:27">
      <c r="A20" s="226" t="s">
        <v>106</v>
      </c>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227"/>
      <c r="AA20" s="107"/>
    </row>
    <row r="21" spans="1:27">
      <c r="A21" s="228">
        <v>1</v>
      </c>
      <c r="B21" s="173" t="s">
        <v>107</v>
      </c>
      <c r="C21" s="174"/>
      <c r="D21" s="174"/>
      <c r="E21" s="174"/>
      <c r="F21" s="174"/>
      <c r="G21" s="174"/>
      <c r="H21" s="174"/>
      <c r="I21" s="174"/>
      <c r="J21" s="174"/>
      <c r="K21" s="174"/>
      <c r="L21" s="174"/>
      <c r="M21" s="174"/>
      <c r="N21" s="175"/>
      <c r="O21" s="174"/>
      <c r="P21" s="174"/>
      <c r="Q21" s="174"/>
      <c r="R21" s="174"/>
      <c r="S21" s="176"/>
      <c r="T21" s="177"/>
      <c r="U21" s="177"/>
      <c r="V21" s="177"/>
      <c r="W21" s="177"/>
      <c r="X21" s="177"/>
      <c r="Y21" s="177"/>
      <c r="Z21" s="229"/>
      <c r="AA21" s="116"/>
    </row>
    <row r="22" spans="1:27">
      <c r="A22" s="228"/>
      <c r="B22" s="178" t="s">
        <v>108</v>
      </c>
      <c r="C22" s="422" t="s">
        <v>109</v>
      </c>
      <c r="D22" s="422"/>
      <c r="E22" s="422"/>
      <c r="F22" s="422"/>
      <c r="G22" s="422"/>
      <c r="H22" s="422"/>
      <c r="I22" s="422"/>
      <c r="J22" s="422"/>
      <c r="K22" s="422"/>
      <c r="L22" s="422"/>
      <c r="M22" s="422"/>
      <c r="N22" s="179" t="s">
        <v>110</v>
      </c>
      <c r="O22" s="431">
        <f>'ArthikDisha IT CAL FY 23-24'!E30</f>
        <v>1000000</v>
      </c>
      <c r="P22" s="431"/>
      <c r="Q22" s="431"/>
      <c r="R22" s="431"/>
      <c r="S22" s="230"/>
      <c r="T22" s="432"/>
      <c r="U22" s="432"/>
      <c r="V22" s="432"/>
      <c r="W22" s="230"/>
      <c r="X22" s="230"/>
      <c r="Y22" s="230"/>
      <c r="Z22" s="232"/>
      <c r="AA22" s="116"/>
    </row>
    <row r="23" spans="1:27" ht="25.5" customHeight="1">
      <c r="A23" s="228"/>
      <c r="B23" s="178" t="s">
        <v>111</v>
      </c>
      <c r="C23" s="433" t="s">
        <v>112</v>
      </c>
      <c r="D23" s="433"/>
      <c r="E23" s="433"/>
      <c r="F23" s="433"/>
      <c r="G23" s="433"/>
      <c r="H23" s="433"/>
      <c r="I23" s="433"/>
      <c r="J23" s="433"/>
      <c r="K23" s="433"/>
      <c r="L23" s="433"/>
      <c r="M23" s="433"/>
      <c r="N23" s="179" t="s">
        <v>110</v>
      </c>
      <c r="O23" s="423">
        <v>0</v>
      </c>
      <c r="P23" s="424"/>
      <c r="Q23" s="424"/>
      <c r="R23" s="424"/>
      <c r="S23" s="230"/>
      <c r="T23" s="432"/>
      <c r="U23" s="432"/>
      <c r="V23" s="432"/>
      <c r="W23" s="230"/>
      <c r="X23" s="230"/>
      <c r="Y23" s="230"/>
      <c r="Z23" s="232"/>
      <c r="AA23" s="116"/>
    </row>
    <row r="24" spans="1:27" ht="29.25" customHeight="1">
      <c r="A24" s="228"/>
      <c r="B24" s="178" t="s">
        <v>113</v>
      </c>
      <c r="C24" s="422" t="s">
        <v>114</v>
      </c>
      <c r="D24" s="422"/>
      <c r="E24" s="422"/>
      <c r="F24" s="422"/>
      <c r="G24" s="422"/>
      <c r="H24" s="422"/>
      <c r="I24" s="422"/>
      <c r="J24" s="422"/>
      <c r="K24" s="422"/>
      <c r="L24" s="422"/>
      <c r="M24" s="422"/>
      <c r="N24" s="179" t="s">
        <v>110</v>
      </c>
      <c r="O24" s="423">
        <v>0</v>
      </c>
      <c r="P24" s="424"/>
      <c r="Q24" s="424"/>
      <c r="R24" s="424"/>
      <c r="S24" s="230"/>
      <c r="T24" s="425"/>
      <c r="U24" s="425"/>
      <c r="V24" s="425"/>
      <c r="W24" s="230"/>
      <c r="X24" s="230"/>
      <c r="Y24" s="230"/>
      <c r="Z24" s="232"/>
      <c r="AA24" s="116"/>
    </row>
    <row r="25" spans="1:27">
      <c r="A25" s="233"/>
      <c r="B25" s="170" t="s">
        <v>115</v>
      </c>
      <c r="C25" s="171" t="s">
        <v>104</v>
      </c>
      <c r="D25" s="171"/>
      <c r="E25" s="171"/>
      <c r="F25" s="171"/>
      <c r="G25" s="171"/>
      <c r="H25" s="171"/>
      <c r="I25" s="171"/>
      <c r="J25" s="171"/>
      <c r="K25" s="171"/>
      <c r="L25" s="171"/>
      <c r="M25" s="171"/>
      <c r="N25" s="180" t="s">
        <v>110</v>
      </c>
      <c r="O25" s="181"/>
      <c r="P25" s="181"/>
      <c r="Q25" s="181"/>
      <c r="R25" s="181"/>
      <c r="S25" s="426">
        <f>O22+O23+O24</f>
        <v>1000000</v>
      </c>
      <c r="T25" s="426"/>
      <c r="U25" s="426"/>
      <c r="V25" s="426"/>
      <c r="W25" s="182"/>
      <c r="X25" s="177"/>
      <c r="Y25" s="177"/>
      <c r="Z25" s="229"/>
      <c r="AA25" s="116"/>
    </row>
    <row r="26" spans="1:27">
      <c r="A26" s="225">
        <v>2</v>
      </c>
      <c r="B26" s="183" t="s">
        <v>116</v>
      </c>
      <c r="C26" s="234"/>
      <c r="D26" s="234" t="s">
        <v>117</v>
      </c>
      <c r="E26" s="234"/>
      <c r="F26" s="234"/>
      <c r="G26" s="234"/>
      <c r="H26" s="234"/>
      <c r="I26" s="234"/>
      <c r="J26" s="234"/>
      <c r="K26" s="234"/>
      <c r="L26" s="234"/>
      <c r="M26" s="234"/>
      <c r="N26" s="184"/>
      <c r="O26" s="427">
        <f>'ArthikDisha IT CAL FY 23-24'!D37</f>
        <v>50000</v>
      </c>
      <c r="P26" s="427"/>
      <c r="Q26" s="427"/>
      <c r="R26" s="427"/>
      <c r="S26" s="174"/>
      <c r="T26" s="185"/>
      <c r="U26" s="185"/>
      <c r="V26" s="185"/>
      <c r="W26" s="174"/>
      <c r="X26" s="174"/>
      <c r="Y26" s="174"/>
      <c r="Z26" s="235"/>
      <c r="AA26" s="107"/>
    </row>
    <row r="27" spans="1:27">
      <c r="A27" s="236"/>
      <c r="B27" s="183" t="s">
        <v>118</v>
      </c>
      <c r="C27" s="234"/>
      <c r="D27" s="234"/>
      <c r="E27" s="234"/>
      <c r="F27" s="234"/>
      <c r="G27" s="234" t="s">
        <v>119</v>
      </c>
      <c r="H27" s="234"/>
      <c r="I27" s="234"/>
      <c r="J27" s="234"/>
      <c r="K27" s="234"/>
      <c r="L27" s="234"/>
      <c r="M27" s="234"/>
      <c r="N27" s="184" t="s">
        <v>110</v>
      </c>
      <c r="O27" s="427">
        <f>'ArthikDisha IT CAL FY 23-24'!D32</f>
        <v>80000</v>
      </c>
      <c r="P27" s="427"/>
      <c r="Q27" s="427"/>
      <c r="R27" s="427"/>
      <c r="S27" s="237"/>
      <c r="T27" s="238"/>
      <c r="U27" s="234"/>
      <c r="V27" s="234"/>
      <c r="W27" s="234"/>
      <c r="X27" s="234"/>
      <c r="Y27" s="234"/>
      <c r="Z27" s="239"/>
      <c r="AA27" s="107"/>
    </row>
    <row r="28" spans="1:27">
      <c r="A28" s="233"/>
      <c r="B28" s="187"/>
      <c r="C28" s="234"/>
      <c r="D28" s="234"/>
      <c r="E28" s="234"/>
      <c r="F28" s="234"/>
      <c r="G28" s="234"/>
      <c r="H28" s="234"/>
      <c r="I28" s="234"/>
      <c r="J28" s="234"/>
      <c r="K28" s="234"/>
      <c r="L28" s="234"/>
      <c r="M28" s="240" t="s">
        <v>120</v>
      </c>
      <c r="N28" s="188" t="s">
        <v>110</v>
      </c>
      <c r="O28" s="444"/>
      <c r="P28" s="444"/>
      <c r="Q28" s="444"/>
      <c r="R28" s="444"/>
      <c r="S28" s="445">
        <f>O26</f>
        <v>50000</v>
      </c>
      <c r="T28" s="445"/>
      <c r="U28" s="445"/>
      <c r="V28" s="445"/>
      <c r="W28" s="190"/>
      <c r="X28" s="190"/>
      <c r="Y28" s="190"/>
      <c r="Z28" s="241"/>
      <c r="AA28" s="107"/>
    </row>
    <row r="29" spans="1:27">
      <c r="A29" s="223">
        <v>3</v>
      </c>
      <c r="B29" s="170" t="s">
        <v>121</v>
      </c>
      <c r="C29" s="171"/>
      <c r="D29" s="171"/>
      <c r="E29" s="171"/>
      <c r="F29" s="171"/>
      <c r="G29" s="171"/>
      <c r="H29" s="171"/>
      <c r="I29" s="171"/>
      <c r="J29" s="171"/>
      <c r="K29" s="171"/>
      <c r="L29" s="171"/>
      <c r="M29" s="171"/>
      <c r="N29" s="188" t="s">
        <v>110</v>
      </c>
      <c r="O29" s="189"/>
      <c r="P29" s="189"/>
      <c r="Q29" s="189"/>
      <c r="R29" s="189"/>
      <c r="S29" s="445">
        <f>S25-S28</f>
        <v>950000</v>
      </c>
      <c r="T29" s="445"/>
      <c r="U29" s="445"/>
      <c r="V29" s="445"/>
      <c r="W29" s="190"/>
      <c r="X29" s="190"/>
      <c r="Y29" s="190"/>
      <c r="Z29" s="241"/>
      <c r="AA29" s="107"/>
    </row>
    <row r="30" spans="1:27">
      <c r="A30" s="242">
        <v>4</v>
      </c>
      <c r="B30" s="173" t="s">
        <v>122</v>
      </c>
      <c r="C30" s="174"/>
      <c r="D30" s="174"/>
      <c r="E30" s="174"/>
      <c r="F30" s="174"/>
      <c r="G30" s="174"/>
      <c r="H30" s="174"/>
      <c r="I30" s="174"/>
      <c r="J30" s="174"/>
      <c r="K30" s="177"/>
      <c r="L30" s="174"/>
      <c r="M30" s="174"/>
      <c r="N30" s="179"/>
      <c r="O30" s="243"/>
      <c r="P30" s="243"/>
      <c r="Q30" s="243"/>
      <c r="R30" s="243"/>
      <c r="S30" s="234"/>
      <c r="T30" s="234"/>
      <c r="U30" s="234"/>
      <c r="V30" s="234"/>
      <c r="W30" s="234"/>
      <c r="X30" s="234"/>
      <c r="Y30" s="234"/>
      <c r="Z30" s="239"/>
      <c r="AA30" s="107"/>
    </row>
    <row r="31" spans="1:27">
      <c r="A31" s="228"/>
      <c r="B31" s="187" t="s">
        <v>108</v>
      </c>
      <c r="C31" s="234" t="s">
        <v>123</v>
      </c>
      <c r="D31" s="234"/>
      <c r="E31" s="234"/>
      <c r="F31" s="234"/>
      <c r="G31" s="234"/>
      <c r="H31" s="234"/>
      <c r="I31" s="234"/>
      <c r="J31" s="234"/>
      <c r="K31" s="230"/>
      <c r="L31" s="234"/>
      <c r="M31" s="234"/>
      <c r="N31" s="179" t="s">
        <v>110</v>
      </c>
      <c r="O31" s="427">
        <f>'ArthikDisha IT CAL FY 23-24'!D39</f>
        <v>2500</v>
      </c>
      <c r="P31" s="427"/>
      <c r="Q31" s="427"/>
      <c r="R31" s="427"/>
      <c r="S31" s="234"/>
      <c r="T31" s="234"/>
      <c r="U31" s="234"/>
      <c r="V31" s="234"/>
      <c r="W31" s="234"/>
      <c r="X31" s="234"/>
      <c r="Y31" s="234"/>
      <c r="Z31" s="239"/>
      <c r="AA31" s="107"/>
    </row>
    <row r="32" spans="1:27">
      <c r="A32" s="228"/>
      <c r="B32" s="192" t="s">
        <v>111</v>
      </c>
      <c r="C32" s="190" t="s">
        <v>124</v>
      </c>
      <c r="D32" s="190"/>
      <c r="E32" s="190"/>
      <c r="F32" s="190"/>
      <c r="G32" s="190"/>
      <c r="H32" s="190"/>
      <c r="I32" s="190"/>
      <c r="J32" s="190"/>
      <c r="K32" s="193"/>
      <c r="L32" s="190"/>
      <c r="M32" s="190"/>
      <c r="N32" s="188" t="s">
        <v>110</v>
      </c>
      <c r="O32" s="446">
        <f>'[1]Income Tax Calc. F.Y 2023-24'!D38</f>
        <v>0</v>
      </c>
      <c r="P32" s="446"/>
      <c r="Q32" s="446"/>
      <c r="R32" s="446"/>
      <c r="S32" s="234"/>
      <c r="T32" s="234"/>
      <c r="U32" s="234"/>
      <c r="V32" s="234"/>
      <c r="W32" s="234"/>
      <c r="X32" s="234"/>
      <c r="Y32" s="234"/>
      <c r="Z32" s="239"/>
      <c r="AA32" s="107"/>
    </row>
    <row r="33" spans="1:27">
      <c r="A33" s="244">
        <v>5</v>
      </c>
      <c r="B33" s="230"/>
      <c r="C33" s="234"/>
      <c r="D33" s="234"/>
      <c r="E33" s="234"/>
      <c r="F33" s="234"/>
      <c r="G33" s="234"/>
      <c r="H33" s="234"/>
      <c r="I33" s="234"/>
      <c r="J33" s="234"/>
      <c r="K33" s="234"/>
      <c r="L33" s="234"/>
      <c r="M33" s="194" t="s">
        <v>125</v>
      </c>
      <c r="N33" s="179" t="s">
        <v>110</v>
      </c>
      <c r="O33" s="243"/>
      <c r="P33" s="243"/>
      <c r="Q33" s="243"/>
      <c r="R33" s="243"/>
      <c r="S33" s="447">
        <f>O31+O32</f>
        <v>2500</v>
      </c>
      <c r="T33" s="447"/>
      <c r="U33" s="447"/>
      <c r="V33" s="447"/>
      <c r="W33" s="195"/>
      <c r="X33" s="195"/>
      <c r="Y33" s="195"/>
      <c r="Z33" s="245"/>
      <c r="AA33" s="117"/>
    </row>
    <row r="34" spans="1:27">
      <c r="A34" s="225">
        <v>6</v>
      </c>
      <c r="B34" s="170" t="s">
        <v>126</v>
      </c>
      <c r="C34" s="171"/>
      <c r="D34" s="171"/>
      <c r="E34" s="171"/>
      <c r="F34" s="171"/>
      <c r="G34" s="171"/>
      <c r="H34" s="171"/>
      <c r="I34" s="171"/>
      <c r="J34" s="171"/>
      <c r="K34" s="171"/>
      <c r="L34" s="171"/>
      <c r="M34" s="171"/>
      <c r="N34" s="180" t="s">
        <v>110</v>
      </c>
      <c r="O34" s="196"/>
      <c r="P34" s="196"/>
      <c r="Q34" s="196"/>
      <c r="R34" s="196"/>
      <c r="S34" s="171"/>
      <c r="T34" s="171"/>
      <c r="U34" s="171"/>
      <c r="V34" s="434">
        <f>'ArthikDisha IT CAL FY 23-24'!E40</f>
        <v>867500</v>
      </c>
      <c r="W34" s="434"/>
      <c r="X34" s="434"/>
      <c r="Y34" s="434"/>
      <c r="Z34" s="246"/>
      <c r="AA34" s="118"/>
    </row>
    <row r="35" spans="1:27">
      <c r="A35" s="242">
        <v>7</v>
      </c>
      <c r="B35" s="187" t="s">
        <v>127</v>
      </c>
      <c r="C35" s="234"/>
      <c r="D35" s="234"/>
      <c r="E35" s="234"/>
      <c r="F35" s="234"/>
      <c r="G35" s="234"/>
      <c r="H35" s="234"/>
      <c r="I35" s="234"/>
      <c r="J35" s="234"/>
      <c r="K35" s="234"/>
      <c r="L35" s="234"/>
      <c r="M35" s="234"/>
      <c r="N35" s="179"/>
      <c r="O35" s="243"/>
      <c r="P35" s="243"/>
      <c r="Q35" s="243"/>
      <c r="R35" s="243"/>
      <c r="S35" s="234"/>
      <c r="T35" s="234"/>
      <c r="U35" s="234"/>
      <c r="V35" s="489"/>
      <c r="W35" s="490"/>
      <c r="X35" s="247"/>
      <c r="Y35" s="247"/>
      <c r="Z35" s="248"/>
      <c r="AA35" s="117"/>
    </row>
    <row r="36" spans="1:27">
      <c r="A36" s="228"/>
      <c r="B36" s="187" t="s">
        <v>108</v>
      </c>
      <c r="C36" s="249" t="s">
        <v>128</v>
      </c>
      <c r="D36" s="234"/>
      <c r="E36" s="234"/>
      <c r="F36" s="234"/>
      <c r="G36" s="234"/>
      <c r="H36" s="234"/>
      <c r="I36" s="234"/>
      <c r="J36" s="234"/>
      <c r="K36" s="234"/>
      <c r="L36" s="234"/>
      <c r="M36" s="234"/>
      <c r="N36" s="179" t="s">
        <v>110</v>
      </c>
      <c r="O36" s="427">
        <f>'[1]Income Tax Calc. F.Y 2023-24'!C43</f>
        <v>0</v>
      </c>
      <c r="P36" s="427"/>
      <c r="Q36" s="427"/>
      <c r="R36" s="427"/>
      <c r="S36" s="234"/>
      <c r="T36" s="234"/>
      <c r="U36" s="234"/>
      <c r="V36" s="449">
        <f>'ArthikDisha IT CAL FY 23-24'!D41</f>
        <v>0</v>
      </c>
      <c r="W36" s="449"/>
      <c r="X36" s="247"/>
      <c r="Y36" s="247"/>
      <c r="Z36" s="248"/>
      <c r="AA36" s="117"/>
    </row>
    <row r="37" spans="1:27">
      <c r="A37" s="228"/>
      <c r="B37" s="187" t="s">
        <v>111</v>
      </c>
      <c r="C37" s="249" t="s">
        <v>129</v>
      </c>
      <c r="D37" s="234"/>
      <c r="E37" s="234"/>
      <c r="F37" s="234"/>
      <c r="G37" s="234"/>
      <c r="H37" s="234"/>
      <c r="I37" s="234"/>
      <c r="J37" s="234"/>
      <c r="K37" s="234"/>
      <c r="L37" s="234"/>
      <c r="M37" s="234"/>
      <c r="N37" s="179" t="s">
        <v>110</v>
      </c>
      <c r="O37" s="427">
        <f>'[1]Income Tax Calc. F.Y 2023-24'!E44</f>
        <v>0</v>
      </c>
      <c r="P37" s="427"/>
      <c r="Q37" s="427"/>
      <c r="R37" s="427"/>
      <c r="S37" s="234"/>
      <c r="T37" s="234"/>
      <c r="U37" s="234"/>
      <c r="V37" s="449">
        <f>'ArthikDisha IT CAL FY 23-24'!E44</f>
        <v>0</v>
      </c>
      <c r="W37" s="449"/>
      <c r="X37" s="247"/>
      <c r="Y37" s="247"/>
      <c r="Z37" s="248"/>
      <c r="AA37" s="117"/>
    </row>
    <row r="38" spans="1:27">
      <c r="A38" s="223">
        <v>8</v>
      </c>
      <c r="B38" s="170" t="s">
        <v>130</v>
      </c>
      <c r="C38" s="171"/>
      <c r="D38" s="171"/>
      <c r="E38" s="171"/>
      <c r="F38" s="171"/>
      <c r="G38" s="171"/>
      <c r="H38" s="171"/>
      <c r="I38" s="171"/>
      <c r="J38" s="171"/>
      <c r="K38" s="174"/>
      <c r="L38" s="174"/>
      <c r="M38" s="174"/>
      <c r="N38" s="180" t="s">
        <v>110</v>
      </c>
      <c r="O38" s="174"/>
      <c r="P38" s="171"/>
      <c r="Q38" s="171"/>
      <c r="R38" s="171"/>
      <c r="S38" s="171"/>
      <c r="T38" s="171"/>
      <c r="U38" s="171"/>
      <c r="V38" s="435">
        <f>'ArthikDisha IT CAL FY 23-24'!E48</f>
        <v>867500</v>
      </c>
      <c r="W38" s="435"/>
      <c r="X38" s="435"/>
      <c r="Y38" s="435"/>
      <c r="Z38" s="246"/>
      <c r="AA38" s="118"/>
    </row>
    <row r="39" spans="1:27" ht="24" customHeight="1">
      <c r="A39" s="225">
        <v>9</v>
      </c>
      <c r="B39" s="173" t="s">
        <v>131</v>
      </c>
      <c r="C39" s="174"/>
      <c r="D39" s="174"/>
      <c r="E39" s="174"/>
      <c r="F39" s="174"/>
      <c r="G39" s="174"/>
      <c r="H39" s="174"/>
      <c r="I39" s="174"/>
      <c r="J39" s="174"/>
      <c r="K39" s="436" t="s">
        <v>132</v>
      </c>
      <c r="L39" s="437"/>
      <c r="M39" s="437"/>
      <c r="N39" s="438"/>
      <c r="O39" s="439" t="s">
        <v>133</v>
      </c>
      <c r="P39" s="439"/>
      <c r="Q39" s="439"/>
      <c r="R39" s="439"/>
      <c r="S39" s="439"/>
      <c r="T39" s="440"/>
      <c r="U39" s="441" t="s">
        <v>134</v>
      </c>
      <c r="V39" s="442"/>
      <c r="W39" s="442"/>
      <c r="X39" s="442"/>
      <c r="Y39" s="442"/>
      <c r="Z39" s="443"/>
      <c r="AA39" s="106"/>
    </row>
    <row r="40" spans="1:27">
      <c r="A40" s="236"/>
      <c r="B40" s="198" t="s">
        <v>135</v>
      </c>
      <c r="C40" s="250" t="s">
        <v>136</v>
      </c>
      <c r="D40" s="234"/>
      <c r="E40" s="234"/>
      <c r="F40" s="230"/>
      <c r="G40" s="234"/>
      <c r="H40" s="234"/>
      <c r="I40" s="234"/>
      <c r="J40" s="234"/>
      <c r="K40" s="175" t="s">
        <v>110</v>
      </c>
      <c r="L40" s="448">
        <f>'ArthikDisha IT CAL FY 23-24'!C50</f>
        <v>180000</v>
      </c>
      <c r="M40" s="449"/>
      <c r="N40" s="450"/>
      <c r="O40" s="251"/>
      <c r="P40" s="452"/>
      <c r="Q40" s="452"/>
      <c r="R40" s="452"/>
      <c r="S40" s="452"/>
      <c r="T40" s="199"/>
      <c r="U40" s="200"/>
      <c r="V40" s="201"/>
      <c r="W40" s="201"/>
      <c r="X40" s="195"/>
      <c r="Y40" s="195"/>
      <c r="Z40" s="235"/>
      <c r="AA40" s="107"/>
    </row>
    <row r="41" spans="1:27">
      <c r="A41" s="236"/>
      <c r="B41" s="202" t="s">
        <v>137</v>
      </c>
      <c r="C41" s="250" t="s">
        <v>138</v>
      </c>
      <c r="D41" s="234"/>
      <c r="E41" s="234"/>
      <c r="F41" s="230"/>
      <c r="G41" s="234"/>
      <c r="H41" s="234"/>
      <c r="I41" s="234"/>
      <c r="J41" s="234"/>
      <c r="K41" s="179" t="s">
        <v>110</v>
      </c>
      <c r="L41" s="448">
        <f>'ArthikDisha IT CAL FY 23-24'!C51</f>
        <v>0</v>
      </c>
      <c r="M41" s="449"/>
      <c r="N41" s="450"/>
      <c r="O41" s="251"/>
      <c r="P41" s="451"/>
      <c r="Q41" s="451"/>
      <c r="R41" s="451"/>
      <c r="S41" s="451"/>
      <c r="T41" s="203"/>
      <c r="U41" s="204"/>
      <c r="V41" s="252"/>
      <c r="W41" s="252"/>
      <c r="X41" s="247"/>
      <c r="Y41" s="247"/>
      <c r="Z41" s="239"/>
      <c r="AA41" s="107"/>
    </row>
    <row r="42" spans="1:27">
      <c r="A42" s="236"/>
      <c r="B42" s="202" t="s">
        <v>139</v>
      </c>
      <c r="C42" s="253" t="s">
        <v>140</v>
      </c>
      <c r="D42" s="234"/>
      <c r="E42" s="234"/>
      <c r="F42" s="230"/>
      <c r="G42" s="234"/>
      <c r="H42" s="234"/>
      <c r="I42" s="234"/>
      <c r="J42" s="234"/>
      <c r="K42" s="179" t="s">
        <v>110</v>
      </c>
      <c r="L42" s="448">
        <f>'ArthikDisha IT CAL FY 23-24'!C52</f>
        <v>0</v>
      </c>
      <c r="M42" s="449"/>
      <c r="N42" s="450"/>
      <c r="O42" s="251"/>
      <c r="P42" s="451"/>
      <c r="Q42" s="451"/>
      <c r="R42" s="451"/>
      <c r="S42" s="451"/>
      <c r="T42" s="203"/>
      <c r="U42" s="204"/>
      <c r="V42" s="252"/>
      <c r="W42" s="252"/>
      <c r="X42" s="247"/>
      <c r="Y42" s="247"/>
      <c r="Z42" s="239"/>
      <c r="AA42" s="107"/>
    </row>
    <row r="43" spans="1:27">
      <c r="A43" s="236"/>
      <c r="B43" s="202" t="s">
        <v>141</v>
      </c>
      <c r="C43" s="250" t="s">
        <v>142</v>
      </c>
      <c r="D43" s="234"/>
      <c r="E43" s="234"/>
      <c r="F43" s="230"/>
      <c r="G43" s="234"/>
      <c r="H43" s="234"/>
      <c r="I43" s="234"/>
      <c r="J43" s="234"/>
      <c r="K43" s="179" t="s">
        <v>110</v>
      </c>
      <c r="L43" s="448">
        <f>'ArthikDisha IT CAL FY 23-24'!C53</f>
        <v>0</v>
      </c>
      <c r="M43" s="449"/>
      <c r="N43" s="450"/>
      <c r="O43" s="251"/>
      <c r="P43" s="451"/>
      <c r="Q43" s="451"/>
      <c r="R43" s="451"/>
      <c r="S43" s="451"/>
      <c r="T43" s="203"/>
      <c r="U43" s="204"/>
      <c r="V43" s="252"/>
      <c r="W43" s="252"/>
      <c r="X43" s="247"/>
      <c r="Y43" s="247"/>
      <c r="Z43" s="239"/>
      <c r="AA43" s="107"/>
    </row>
    <row r="44" spans="1:27">
      <c r="A44" s="236"/>
      <c r="B44" s="202" t="s">
        <v>143</v>
      </c>
      <c r="C44" s="250" t="s">
        <v>144</v>
      </c>
      <c r="D44" s="234"/>
      <c r="E44" s="234"/>
      <c r="F44" s="230"/>
      <c r="G44" s="234"/>
      <c r="H44" s="234"/>
      <c r="I44" s="234"/>
      <c r="J44" s="234"/>
      <c r="K44" s="179" t="s">
        <v>110</v>
      </c>
      <c r="L44" s="448">
        <f>'ArthikDisha IT CAL FY 23-24'!C54</f>
        <v>0</v>
      </c>
      <c r="M44" s="449"/>
      <c r="N44" s="450"/>
      <c r="O44" s="251"/>
      <c r="P44" s="451"/>
      <c r="Q44" s="451"/>
      <c r="R44" s="451"/>
      <c r="S44" s="451"/>
      <c r="T44" s="203"/>
      <c r="U44" s="204"/>
      <c r="V44" s="252"/>
      <c r="W44" s="252"/>
      <c r="X44" s="247"/>
      <c r="Y44" s="247"/>
      <c r="Z44" s="239"/>
      <c r="AA44" s="107"/>
    </row>
    <row r="45" spans="1:27">
      <c r="A45" s="236"/>
      <c r="B45" s="202" t="s">
        <v>145</v>
      </c>
      <c r="C45" s="250" t="s">
        <v>146</v>
      </c>
      <c r="D45" s="234"/>
      <c r="E45" s="234"/>
      <c r="F45" s="230"/>
      <c r="G45" s="234"/>
      <c r="H45" s="234"/>
      <c r="I45" s="234"/>
      <c r="J45" s="234"/>
      <c r="K45" s="179" t="s">
        <v>110</v>
      </c>
      <c r="L45" s="448">
        <f>'ArthikDisha IT CAL FY 23-24'!C55</f>
        <v>0</v>
      </c>
      <c r="M45" s="449"/>
      <c r="N45" s="450"/>
      <c r="O45" s="251"/>
      <c r="P45" s="254"/>
      <c r="Q45" s="251"/>
      <c r="R45" s="251"/>
      <c r="S45" s="251"/>
      <c r="T45" s="197"/>
      <c r="U45" s="205"/>
      <c r="V45" s="254"/>
      <c r="W45" s="254"/>
      <c r="X45" s="254"/>
      <c r="Y45" s="251"/>
      <c r="Z45" s="239"/>
      <c r="AA45" s="107"/>
    </row>
    <row r="46" spans="1:27">
      <c r="A46" s="236"/>
      <c r="B46" s="202" t="s">
        <v>147</v>
      </c>
      <c r="C46" s="250" t="s">
        <v>148</v>
      </c>
      <c r="D46" s="234"/>
      <c r="E46" s="234"/>
      <c r="F46" s="230"/>
      <c r="G46" s="234"/>
      <c r="H46" s="234"/>
      <c r="I46" s="234"/>
      <c r="J46" s="234"/>
      <c r="K46" s="179" t="s">
        <v>110</v>
      </c>
      <c r="L46" s="448">
        <f>'ArthikDisha IT CAL FY 23-24'!C56</f>
        <v>0</v>
      </c>
      <c r="M46" s="449"/>
      <c r="N46" s="450"/>
      <c r="O46" s="251"/>
      <c r="P46" s="254"/>
      <c r="Q46" s="251"/>
      <c r="R46" s="251"/>
      <c r="S46" s="251"/>
      <c r="T46" s="197"/>
      <c r="U46" s="205"/>
      <c r="V46" s="254"/>
      <c r="W46" s="254"/>
      <c r="X46" s="254"/>
      <c r="Y46" s="251"/>
      <c r="Z46" s="239"/>
      <c r="AA46" s="107"/>
    </row>
    <row r="47" spans="1:27">
      <c r="A47" s="236"/>
      <c r="B47" s="202" t="s">
        <v>149</v>
      </c>
      <c r="C47" s="250" t="s">
        <v>150</v>
      </c>
      <c r="D47" s="234"/>
      <c r="E47" s="234"/>
      <c r="F47" s="230"/>
      <c r="G47" s="234"/>
      <c r="H47" s="234"/>
      <c r="I47" s="234"/>
      <c r="J47" s="234"/>
      <c r="K47" s="179" t="s">
        <v>110</v>
      </c>
      <c r="L47" s="448">
        <f>'ArthikDisha IT CAL FY 23-24'!C57</f>
        <v>0</v>
      </c>
      <c r="M47" s="449"/>
      <c r="N47" s="450"/>
      <c r="O47" s="251"/>
      <c r="P47" s="254"/>
      <c r="Q47" s="251"/>
      <c r="R47" s="251"/>
      <c r="S47" s="251"/>
      <c r="T47" s="197"/>
      <c r="U47" s="205"/>
      <c r="V47" s="254"/>
      <c r="W47" s="254"/>
      <c r="X47" s="254"/>
      <c r="Y47" s="251"/>
      <c r="Z47" s="239"/>
      <c r="AA47" s="107"/>
    </row>
    <row r="48" spans="1:27">
      <c r="A48" s="236"/>
      <c r="B48" s="202" t="s">
        <v>151</v>
      </c>
      <c r="C48" s="250" t="s">
        <v>152</v>
      </c>
      <c r="D48" s="234"/>
      <c r="E48" s="234"/>
      <c r="F48" s="230"/>
      <c r="G48" s="234"/>
      <c r="H48" s="234"/>
      <c r="I48" s="234"/>
      <c r="J48" s="234"/>
      <c r="K48" s="179" t="s">
        <v>110</v>
      </c>
      <c r="L48" s="448">
        <f>'ArthikDisha IT CAL FY 23-24'!C58</f>
        <v>0</v>
      </c>
      <c r="M48" s="449"/>
      <c r="N48" s="450"/>
      <c r="O48" s="251"/>
      <c r="P48" s="254"/>
      <c r="Q48" s="251"/>
      <c r="R48" s="251"/>
      <c r="S48" s="251"/>
      <c r="T48" s="197"/>
      <c r="U48" s="205"/>
      <c r="V48" s="254"/>
      <c r="W48" s="254"/>
      <c r="X48" s="254"/>
      <c r="Y48" s="251"/>
      <c r="Z48" s="239"/>
      <c r="AA48" s="107"/>
    </row>
    <row r="49" spans="1:37">
      <c r="A49" s="236"/>
      <c r="B49" s="202" t="s">
        <v>153</v>
      </c>
      <c r="C49" s="250" t="s">
        <v>154</v>
      </c>
      <c r="D49" s="234"/>
      <c r="E49" s="234"/>
      <c r="F49" s="230"/>
      <c r="G49" s="234"/>
      <c r="H49" s="234"/>
      <c r="I49" s="234"/>
      <c r="J49" s="234"/>
      <c r="K49" s="179" t="s">
        <v>110</v>
      </c>
      <c r="L49" s="448">
        <f>'ArthikDisha IT CAL FY 23-24'!C59</f>
        <v>0</v>
      </c>
      <c r="M49" s="449"/>
      <c r="N49" s="450"/>
      <c r="O49" s="251"/>
      <c r="P49" s="254"/>
      <c r="Q49" s="251"/>
      <c r="R49" s="251"/>
      <c r="S49" s="251"/>
      <c r="T49" s="197"/>
      <c r="U49" s="205"/>
      <c r="V49" s="254"/>
      <c r="W49" s="254"/>
      <c r="X49" s="254"/>
      <c r="Y49" s="251"/>
      <c r="Z49" s="239"/>
      <c r="AA49" s="107"/>
    </row>
    <row r="50" spans="1:37">
      <c r="A50" s="236"/>
      <c r="B50" s="202" t="s">
        <v>155</v>
      </c>
      <c r="C50" s="250" t="s">
        <v>156</v>
      </c>
      <c r="D50" s="234"/>
      <c r="E50" s="234"/>
      <c r="F50" s="230"/>
      <c r="G50" s="234"/>
      <c r="H50" s="234"/>
      <c r="I50" s="234"/>
      <c r="J50" s="234"/>
      <c r="K50" s="179" t="s">
        <v>110</v>
      </c>
      <c r="L50" s="448">
        <f>'ArthikDisha IT CAL FY 23-24'!C60</f>
        <v>0</v>
      </c>
      <c r="M50" s="449"/>
      <c r="N50" s="450"/>
      <c r="O50" s="251"/>
      <c r="P50" s="254"/>
      <c r="Q50" s="251"/>
      <c r="R50" s="206"/>
      <c r="S50" s="251"/>
      <c r="T50" s="197"/>
      <c r="U50" s="254"/>
      <c r="V50" s="254"/>
      <c r="W50" s="254"/>
      <c r="X50" s="254"/>
      <c r="Y50" s="251"/>
      <c r="Z50" s="239"/>
      <c r="AA50" s="107"/>
    </row>
    <row r="51" spans="1:37">
      <c r="A51" s="236"/>
      <c r="B51" s="202" t="s">
        <v>157</v>
      </c>
      <c r="C51" s="250" t="s">
        <v>158</v>
      </c>
      <c r="D51" s="234"/>
      <c r="E51" s="234"/>
      <c r="F51" s="230"/>
      <c r="G51" s="234"/>
      <c r="H51" s="234"/>
      <c r="I51" s="234"/>
      <c r="J51" s="234"/>
      <c r="K51" s="188" t="s">
        <v>110</v>
      </c>
      <c r="L51" s="448">
        <f>'ArthikDisha IT CAL FY 23-24'!C61</f>
        <v>0</v>
      </c>
      <c r="M51" s="449"/>
      <c r="N51" s="450"/>
      <c r="O51" s="251"/>
      <c r="P51" s="254"/>
      <c r="Q51" s="251"/>
      <c r="R51" s="251"/>
      <c r="S51" s="251"/>
      <c r="T51" s="247"/>
      <c r="U51" s="205"/>
      <c r="V51" s="254"/>
      <c r="W51" s="254"/>
      <c r="X51" s="254"/>
      <c r="Y51" s="251"/>
      <c r="Z51" s="239"/>
      <c r="AA51" s="107"/>
    </row>
    <row r="52" spans="1:37">
      <c r="A52" s="236"/>
      <c r="B52" s="207" t="s">
        <v>159</v>
      </c>
      <c r="C52" s="234" t="s">
        <v>160</v>
      </c>
      <c r="D52" s="234"/>
      <c r="E52" s="234" t="s">
        <v>161</v>
      </c>
      <c r="F52" s="230"/>
      <c r="G52" s="234"/>
      <c r="H52" s="255" t="s">
        <v>104</v>
      </c>
      <c r="I52" s="234"/>
      <c r="J52" s="186"/>
      <c r="K52" s="175" t="s">
        <v>110</v>
      </c>
      <c r="L52" s="434">
        <f>SUM(L40:N51)</f>
        <v>180000</v>
      </c>
      <c r="M52" s="434"/>
      <c r="N52" s="453"/>
      <c r="O52" s="251"/>
      <c r="P52" s="339">
        <f>'ArthikDisha IT CAL FY 23-24'!D50</f>
        <v>150000</v>
      </c>
      <c r="Q52" s="339">
        <f>IF(SUM(P52:P65)&gt;150001,150000,SUM(P52:P65))</f>
        <v>150000</v>
      </c>
      <c r="R52" s="339">
        <f>IF(SUM(Q52:Q65)&gt;150001,150000,SUM(Q52:Q65))</f>
        <v>150000</v>
      </c>
      <c r="S52" s="339">
        <f>IF(SUM(R52:R65)&gt;150001,150000,SUM(R52:R65))</f>
        <v>150000</v>
      </c>
      <c r="T52" s="247"/>
      <c r="U52" s="208"/>
      <c r="V52" s="339">
        <f>-'ArthikDisha IT CAL FY 23-24'!E50</f>
        <v>150000</v>
      </c>
      <c r="W52" s="339"/>
      <c r="X52" s="339"/>
      <c r="Y52" s="339"/>
      <c r="Z52" s="239"/>
      <c r="AA52" s="107"/>
    </row>
    <row r="53" spans="1:37">
      <c r="A53" s="236"/>
      <c r="B53" s="207" t="s">
        <v>162</v>
      </c>
      <c r="C53" s="234" t="s">
        <v>160</v>
      </c>
      <c r="D53" s="234"/>
      <c r="E53" s="234" t="s">
        <v>163</v>
      </c>
      <c r="F53" s="230"/>
      <c r="G53" s="234"/>
      <c r="H53" s="234"/>
      <c r="I53" s="234"/>
      <c r="J53" s="186"/>
      <c r="K53" s="179" t="s">
        <v>110</v>
      </c>
      <c r="L53" s="449">
        <f>'ArthikDisha IT CAL FY 23-24'!C74</f>
        <v>50000</v>
      </c>
      <c r="M53" s="449"/>
      <c r="N53" s="450"/>
      <c r="O53" s="251"/>
      <c r="P53" s="427">
        <f>'ArthikDisha IT CAL FY 23-24'!D74</f>
        <v>50000</v>
      </c>
      <c r="Q53" s="427"/>
      <c r="R53" s="427"/>
      <c r="S53" s="427"/>
      <c r="T53" s="251"/>
      <c r="U53" s="209"/>
      <c r="V53" s="342">
        <f>-'ArthikDisha IT CAL FY 23-24'!E74</f>
        <v>50000</v>
      </c>
      <c r="W53" s="343"/>
      <c r="X53" s="343"/>
      <c r="Y53" s="343"/>
      <c r="Z53" s="239"/>
      <c r="AA53" s="107"/>
    </row>
    <row r="54" spans="1:37">
      <c r="A54" s="236"/>
      <c r="B54" s="207" t="s">
        <v>164</v>
      </c>
      <c r="C54" s="234" t="s">
        <v>160</v>
      </c>
      <c r="D54" s="234"/>
      <c r="E54" s="234" t="s">
        <v>165</v>
      </c>
      <c r="F54" s="230"/>
      <c r="G54" s="234"/>
      <c r="H54" s="234"/>
      <c r="I54" s="234"/>
      <c r="J54" s="186"/>
      <c r="K54" s="179" t="s">
        <v>110</v>
      </c>
      <c r="L54" s="449">
        <f>'ArthikDisha IT CAL FY 23-24'!C62</f>
        <v>50000</v>
      </c>
      <c r="M54" s="449"/>
      <c r="N54" s="450"/>
      <c r="O54" s="251"/>
      <c r="P54" s="449">
        <f>'ArthikDisha IT CAL FY 23-24'!D74</f>
        <v>50000</v>
      </c>
      <c r="Q54" s="449"/>
      <c r="R54" s="449"/>
      <c r="S54" s="449"/>
      <c r="T54" s="252"/>
      <c r="U54" s="205"/>
      <c r="V54" s="340">
        <f>-'ArthikDisha IT CAL FY 23-24'!E62</f>
        <v>50000</v>
      </c>
      <c r="W54" s="341"/>
      <c r="X54" s="341"/>
      <c r="Y54" s="341"/>
      <c r="Z54" s="239"/>
      <c r="AA54" s="107"/>
    </row>
    <row r="55" spans="1:37">
      <c r="A55" s="233"/>
      <c r="B55" s="210" t="s">
        <v>166</v>
      </c>
      <c r="C55" s="190" t="s">
        <v>167</v>
      </c>
      <c r="D55" s="190"/>
      <c r="E55" s="190"/>
      <c r="F55" s="193"/>
      <c r="G55" s="190"/>
      <c r="H55" s="190"/>
      <c r="I55" s="190"/>
      <c r="J55" s="191"/>
      <c r="K55" s="188" t="s">
        <v>110</v>
      </c>
      <c r="L55" s="449">
        <f>'ArthikDisha IT CAL FY 23-24'!C74</f>
        <v>50000</v>
      </c>
      <c r="M55" s="449"/>
      <c r="N55" s="450"/>
      <c r="O55" s="251"/>
      <c r="P55" s="449">
        <f>-'ArthikDisha IT CAL FY 23-24'!E63</f>
        <v>50000</v>
      </c>
      <c r="Q55" s="449"/>
      <c r="R55" s="449"/>
      <c r="S55" s="449"/>
      <c r="T55" s="252"/>
      <c r="U55" s="205"/>
      <c r="V55" s="340">
        <f>-'ArthikDisha IT CAL FY 23-24'!E63</f>
        <v>50000</v>
      </c>
      <c r="W55" s="341"/>
      <c r="X55" s="341"/>
      <c r="Y55" s="341"/>
      <c r="Z55" s="239"/>
      <c r="AA55" s="107"/>
    </row>
    <row r="56" spans="1:37">
      <c r="A56" s="233">
        <v>10</v>
      </c>
      <c r="B56" s="170" t="s">
        <v>168</v>
      </c>
      <c r="C56" s="171"/>
      <c r="D56" s="171"/>
      <c r="E56" s="171"/>
      <c r="F56" s="171"/>
      <c r="G56" s="171"/>
      <c r="H56" s="171"/>
      <c r="I56" s="171"/>
      <c r="J56" s="171"/>
      <c r="K56" s="171"/>
      <c r="L56" s="170"/>
      <c r="M56" s="171"/>
      <c r="N56" s="172"/>
      <c r="O56" s="171"/>
      <c r="P56" s="171"/>
      <c r="Q56" s="171"/>
      <c r="R56" s="171"/>
      <c r="S56" s="211"/>
      <c r="T56" s="212"/>
      <c r="U56" s="180" t="s">
        <v>110</v>
      </c>
      <c r="V56" s="445">
        <f>V52+V53+V54+V55</f>
        <v>300000</v>
      </c>
      <c r="W56" s="445"/>
      <c r="X56" s="445"/>
      <c r="Y56" s="445"/>
      <c r="Z56" s="256"/>
      <c r="AA56" s="118"/>
    </row>
    <row r="57" spans="1:37">
      <c r="A57" s="244">
        <v>11</v>
      </c>
      <c r="B57" s="170" t="s">
        <v>169</v>
      </c>
      <c r="C57" s="171"/>
      <c r="D57" s="171"/>
      <c r="E57" s="171"/>
      <c r="F57" s="171"/>
      <c r="G57" s="171"/>
      <c r="H57" s="171"/>
      <c r="I57" s="171"/>
      <c r="J57" s="171"/>
      <c r="K57" s="171"/>
      <c r="L57" s="190"/>
      <c r="M57" s="190"/>
      <c r="N57" s="190"/>
      <c r="O57" s="171"/>
      <c r="P57" s="171"/>
      <c r="Q57" s="171"/>
      <c r="R57" s="171"/>
      <c r="S57" s="211"/>
      <c r="T57" s="213"/>
      <c r="U57" s="188" t="s">
        <v>110</v>
      </c>
      <c r="V57" s="445">
        <f>V38-V56</f>
        <v>567500</v>
      </c>
      <c r="W57" s="445"/>
      <c r="X57" s="445"/>
      <c r="Y57" s="445"/>
      <c r="Z57" s="256"/>
      <c r="AA57" s="118"/>
    </row>
    <row r="58" spans="1:37">
      <c r="A58" s="242">
        <v>12</v>
      </c>
      <c r="B58" s="170" t="s">
        <v>170</v>
      </c>
      <c r="C58" s="171"/>
      <c r="D58" s="171"/>
      <c r="E58" s="171"/>
      <c r="F58" s="171"/>
      <c r="G58" s="171"/>
      <c r="H58" s="171"/>
      <c r="I58" s="171"/>
      <c r="J58" s="171"/>
      <c r="K58" s="171"/>
      <c r="L58" s="171"/>
      <c r="M58" s="171"/>
      <c r="N58" s="171"/>
      <c r="O58" s="171"/>
      <c r="P58" s="171"/>
      <c r="Q58" s="171"/>
      <c r="R58" s="171"/>
      <c r="S58" s="211"/>
      <c r="T58" s="212"/>
      <c r="U58" s="180" t="s">
        <v>110</v>
      </c>
      <c r="V58" s="434">
        <f ca="1">'ArthikDisha IT CAL FY 23-24'!E77</f>
        <v>26000</v>
      </c>
      <c r="W58" s="434"/>
      <c r="X58" s="434"/>
      <c r="Y58" s="434"/>
      <c r="Z58" s="246"/>
      <c r="AA58" s="118"/>
      <c r="AK58" s="119">
        <f>'[1]Income Tax Calc. F.Y 2023-24'!E76</f>
        <v>0</v>
      </c>
    </row>
    <row r="59" spans="1:37">
      <c r="A59" s="244">
        <v>13</v>
      </c>
      <c r="B59" s="170" t="s">
        <v>171</v>
      </c>
      <c r="C59" s="211"/>
      <c r="D59" s="171"/>
      <c r="E59" s="171"/>
      <c r="F59" s="171"/>
      <c r="G59" s="171"/>
      <c r="H59" s="171"/>
      <c r="I59" s="214"/>
      <c r="J59" s="458"/>
      <c r="K59" s="458"/>
      <c r="L59" s="458"/>
      <c r="M59" s="171"/>
      <c r="N59" s="171"/>
      <c r="O59" s="171"/>
      <c r="P59" s="214"/>
      <c r="Q59" s="211"/>
      <c r="R59" s="211"/>
      <c r="S59" s="211"/>
      <c r="T59" s="212"/>
      <c r="U59" s="180" t="s">
        <v>110</v>
      </c>
      <c r="V59" s="434">
        <f>'ArthikDisha IT CAL FY 23-24'!E76</f>
        <v>0</v>
      </c>
      <c r="W59" s="434"/>
      <c r="X59" s="434"/>
      <c r="Y59" s="434"/>
      <c r="Z59" s="246"/>
      <c r="AA59" s="118"/>
    </row>
    <row r="60" spans="1:37">
      <c r="A60" s="244">
        <v>14</v>
      </c>
      <c r="B60" s="170" t="s">
        <v>212</v>
      </c>
      <c r="C60" s="216"/>
      <c r="D60" s="171"/>
      <c r="E60" s="171"/>
      <c r="F60" s="171"/>
      <c r="G60" s="171"/>
      <c r="H60" s="171"/>
      <c r="I60" s="214"/>
      <c r="J60" s="215"/>
      <c r="K60" s="215"/>
      <c r="L60" s="215"/>
      <c r="M60" s="171"/>
      <c r="N60" s="171"/>
      <c r="O60" s="171"/>
      <c r="P60" s="214"/>
      <c r="Q60" s="211"/>
      <c r="R60" s="211"/>
      <c r="S60" s="211"/>
      <c r="T60" s="212"/>
      <c r="U60" s="180"/>
      <c r="V60" s="344">
        <f>'ArthikDisha IT CAL FY 23-24'!E78</f>
        <v>0</v>
      </c>
      <c r="W60" s="345"/>
      <c r="X60" s="345"/>
      <c r="Y60" s="345"/>
      <c r="Z60" s="246"/>
      <c r="AA60" s="118"/>
    </row>
    <row r="61" spans="1:37">
      <c r="A61" s="242">
        <v>15</v>
      </c>
      <c r="B61" s="170" t="s">
        <v>172</v>
      </c>
      <c r="C61" s="171"/>
      <c r="D61" s="171"/>
      <c r="E61" s="171"/>
      <c r="F61" s="171"/>
      <c r="G61" s="171"/>
      <c r="H61" s="171"/>
      <c r="I61" s="171"/>
      <c r="J61" s="171"/>
      <c r="K61" s="171"/>
      <c r="L61" s="171"/>
      <c r="M61" s="171"/>
      <c r="N61" s="171"/>
      <c r="O61" s="171"/>
      <c r="P61" s="171"/>
      <c r="Q61" s="171"/>
      <c r="R61" s="171"/>
      <c r="S61" s="211"/>
      <c r="T61" s="212"/>
      <c r="U61" s="180" t="s">
        <v>110</v>
      </c>
      <c r="V61" s="434">
        <f ca="1">'ArthikDisha IT CAL FY 23-24'!E79</f>
        <v>1040</v>
      </c>
      <c r="W61" s="434"/>
      <c r="X61" s="434"/>
      <c r="Y61" s="434"/>
      <c r="Z61" s="246"/>
      <c r="AA61" s="118"/>
    </row>
    <row r="62" spans="1:37">
      <c r="A62" s="242">
        <v>16</v>
      </c>
      <c r="B62" s="170" t="s">
        <v>173</v>
      </c>
      <c r="C62" s="171"/>
      <c r="D62" s="171"/>
      <c r="E62" s="171"/>
      <c r="F62" s="171"/>
      <c r="G62" s="171"/>
      <c r="H62" s="171"/>
      <c r="I62" s="171"/>
      <c r="J62" s="171"/>
      <c r="K62" s="171"/>
      <c r="L62" s="171"/>
      <c r="M62" s="171"/>
      <c r="N62" s="171"/>
      <c r="O62" s="171"/>
      <c r="P62" s="171"/>
      <c r="Q62" s="171"/>
      <c r="R62" s="171"/>
      <c r="S62" s="211"/>
      <c r="T62" s="212"/>
      <c r="U62" s="180" t="s">
        <v>110</v>
      </c>
      <c r="V62" s="434">
        <f ca="1">'ArthikDisha IT CAL FY 23-24'!E80</f>
        <v>27040</v>
      </c>
      <c r="W62" s="434"/>
      <c r="X62" s="434"/>
      <c r="Y62" s="434"/>
      <c r="Z62" s="246"/>
      <c r="AA62" s="118"/>
      <c r="AC62" s="119">
        <f>'[1]Income Tax Calc. F.Y 2023-24'!E80</f>
        <v>16640</v>
      </c>
    </row>
    <row r="63" spans="1:37">
      <c r="A63" s="242">
        <v>17</v>
      </c>
      <c r="B63" s="171" t="s">
        <v>174</v>
      </c>
      <c r="C63" s="174"/>
      <c r="D63" s="174"/>
      <c r="E63" s="174"/>
      <c r="F63" s="174"/>
      <c r="G63" s="174"/>
      <c r="H63" s="174"/>
      <c r="I63" s="174"/>
      <c r="J63" s="174"/>
      <c r="K63" s="174"/>
      <c r="L63" s="174"/>
      <c r="M63" s="174"/>
      <c r="N63" s="174"/>
      <c r="O63" s="174"/>
      <c r="P63" s="174"/>
      <c r="Q63" s="174"/>
      <c r="R63" s="174"/>
      <c r="S63" s="174"/>
      <c r="T63" s="254"/>
      <c r="U63" s="171"/>
      <c r="V63" s="346"/>
      <c r="W63" s="346"/>
      <c r="X63" s="346"/>
      <c r="Y63" s="346"/>
      <c r="Z63" s="257"/>
      <c r="AA63" s="117"/>
    </row>
    <row r="64" spans="1:37">
      <c r="A64" s="228"/>
      <c r="B64" s="165" t="s">
        <v>175</v>
      </c>
      <c r="C64" s="454" t="s">
        <v>176</v>
      </c>
      <c r="D64" s="455"/>
      <c r="E64" s="455"/>
      <c r="F64" s="456">
        <v>0</v>
      </c>
      <c r="G64" s="456"/>
      <c r="H64" s="457"/>
      <c r="I64" s="455" t="s">
        <v>177</v>
      </c>
      <c r="J64" s="455"/>
      <c r="K64" s="455"/>
      <c r="L64" s="456">
        <v>0</v>
      </c>
      <c r="M64" s="456"/>
      <c r="N64" s="457"/>
      <c r="O64" s="454" t="s">
        <v>178</v>
      </c>
      <c r="P64" s="455"/>
      <c r="Q64" s="455"/>
      <c r="R64" s="456">
        <v>0</v>
      </c>
      <c r="S64" s="456"/>
      <c r="T64" s="457"/>
      <c r="U64" s="180" t="s">
        <v>110</v>
      </c>
      <c r="V64" s="434">
        <v>0</v>
      </c>
      <c r="W64" s="434"/>
      <c r="X64" s="434"/>
      <c r="Y64" s="434"/>
      <c r="Z64" s="246"/>
      <c r="AA64" s="118"/>
      <c r="AK64" s="103">
        <f ca="1">IF(V62&gt;=V67,V62-V67)</f>
        <v>27040</v>
      </c>
    </row>
    <row r="65" spans="1:37">
      <c r="A65" s="228"/>
      <c r="B65" s="231" t="s">
        <v>179</v>
      </c>
      <c r="C65" s="173"/>
      <c r="D65" s="174" t="s">
        <v>180</v>
      </c>
      <c r="E65" s="174"/>
      <c r="F65" s="174"/>
      <c r="G65" s="174"/>
      <c r="H65" s="174"/>
      <c r="I65" s="174"/>
      <c r="J65" s="174"/>
      <c r="K65" s="174"/>
      <c r="L65" s="174"/>
      <c r="M65" s="174"/>
      <c r="N65" s="174"/>
      <c r="O65" s="174"/>
      <c r="P65" s="174"/>
      <c r="Q65" s="174"/>
      <c r="R65" s="174"/>
      <c r="S65" s="174"/>
      <c r="T65" s="217"/>
      <c r="U65" s="180" t="s">
        <v>110</v>
      </c>
      <c r="V65" s="434">
        <v>0</v>
      </c>
      <c r="W65" s="434"/>
      <c r="X65" s="434"/>
      <c r="Y65" s="434"/>
      <c r="Z65" s="246"/>
      <c r="AA65" s="118"/>
      <c r="AK65" s="103" t="b">
        <f ca="1">IF(V62&lt;=V67,V62-V67)</f>
        <v>0</v>
      </c>
    </row>
    <row r="66" spans="1:37">
      <c r="A66" s="233"/>
      <c r="B66" s="170" t="s">
        <v>181</v>
      </c>
      <c r="C66" s="171"/>
      <c r="D66" s="171"/>
      <c r="E66" s="171"/>
      <c r="F66" s="171"/>
      <c r="G66" s="171"/>
      <c r="H66" s="171"/>
      <c r="I66" s="171"/>
      <c r="J66" s="171"/>
      <c r="K66" s="171"/>
      <c r="L66" s="171"/>
      <c r="M66" s="171"/>
      <c r="N66" s="171"/>
      <c r="O66" s="171"/>
      <c r="P66" s="171"/>
      <c r="Q66" s="171"/>
      <c r="R66" s="171"/>
      <c r="S66" s="171"/>
      <c r="T66" s="212"/>
      <c r="U66" s="180" t="s">
        <v>110</v>
      </c>
      <c r="V66" s="434">
        <f>V64+V65</f>
        <v>0</v>
      </c>
      <c r="W66" s="434"/>
      <c r="X66" s="434"/>
      <c r="Y66" s="434"/>
      <c r="Z66" s="246"/>
      <c r="AA66" s="118"/>
    </row>
    <row r="67" spans="1:37">
      <c r="A67" s="258">
        <v>18</v>
      </c>
      <c r="B67" s="170" t="s">
        <v>182</v>
      </c>
      <c r="C67" s="171"/>
      <c r="D67" s="171"/>
      <c r="E67" s="171"/>
      <c r="F67" s="171"/>
      <c r="G67" s="171"/>
      <c r="H67" s="171"/>
      <c r="I67" s="171"/>
      <c r="J67" s="171"/>
      <c r="K67" s="171"/>
      <c r="L67" s="171"/>
      <c r="M67" s="171"/>
      <c r="N67" s="171"/>
      <c r="O67" s="171"/>
      <c r="P67" s="171"/>
      <c r="Q67" s="171"/>
      <c r="R67" s="171"/>
      <c r="S67" s="171"/>
      <c r="T67" s="212"/>
      <c r="U67" s="180" t="s">
        <v>110</v>
      </c>
      <c r="V67" s="434">
        <f>'ArthikDisha IT CAL FY 23-24'!E81</f>
        <v>0</v>
      </c>
      <c r="W67" s="434"/>
      <c r="X67" s="434"/>
      <c r="Y67" s="434"/>
      <c r="Z67" s="246"/>
      <c r="AA67" s="118"/>
    </row>
    <row r="68" spans="1:37">
      <c r="A68" s="244">
        <v>19</v>
      </c>
      <c r="B68" s="170" t="s">
        <v>214</v>
      </c>
      <c r="C68" s="171"/>
      <c r="D68" s="171"/>
      <c r="E68" s="171"/>
      <c r="F68" s="171"/>
      <c r="G68" s="171"/>
      <c r="H68" s="171"/>
      <c r="I68" s="171"/>
      <c r="J68" s="171"/>
      <c r="K68" s="171"/>
      <c r="L68" s="171"/>
      <c r="M68" s="171"/>
      <c r="N68" s="171"/>
      <c r="O68" s="171"/>
      <c r="P68" s="171"/>
      <c r="Q68" s="171"/>
      <c r="R68" s="171"/>
      <c r="S68" s="171"/>
      <c r="T68" s="212"/>
      <c r="U68" s="180" t="s">
        <v>110</v>
      </c>
      <c r="V68" s="470">
        <f ca="1">'ArthikDisha IT CAL FY 23-24'!E82</f>
        <v>27040</v>
      </c>
      <c r="W68" s="470"/>
      <c r="X68" s="470"/>
      <c r="Y68" s="470"/>
      <c r="Z68" s="246"/>
      <c r="AA68" s="118"/>
    </row>
    <row r="69" spans="1:37">
      <c r="A69" s="471" t="s">
        <v>184</v>
      </c>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3"/>
      <c r="AA69" s="120"/>
      <c r="AK69" s="119"/>
    </row>
    <row r="70" spans="1:37">
      <c r="A70" s="362" t="s">
        <v>185</v>
      </c>
      <c r="B70" s="346"/>
      <c r="C70" s="346"/>
      <c r="D70" s="346"/>
      <c r="E70" s="346"/>
      <c r="F70" s="346"/>
      <c r="G70" s="346"/>
      <c r="H70" s="346"/>
      <c r="I70" s="346"/>
      <c r="J70" s="346"/>
      <c r="K70" s="346"/>
      <c r="L70" s="346"/>
      <c r="M70" s="346"/>
      <c r="N70" s="346"/>
      <c r="O70" s="346"/>
      <c r="P70" s="346"/>
      <c r="Q70" s="346"/>
      <c r="R70" s="346"/>
      <c r="S70" s="346"/>
      <c r="T70" s="346"/>
      <c r="U70" s="346"/>
      <c r="V70" s="346"/>
      <c r="W70" s="346"/>
      <c r="X70" s="346"/>
      <c r="Y70" s="346"/>
      <c r="Z70" s="352"/>
      <c r="AA70" s="108"/>
      <c r="AK70" s="103">
        <f ca="1">IF(AK64=FALSE,AK65,AK64)</f>
        <v>27040</v>
      </c>
    </row>
    <row r="71" spans="1:37">
      <c r="A71" s="368" t="s">
        <v>186</v>
      </c>
      <c r="B71" s="369"/>
      <c r="C71" s="460" t="s">
        <v>187</v>
      </c>
      <c r="D71" s="461"/>
      <c r="E71" s="461"/>
      <c r="F71" s="461"/>
      <c r="G71" s="462"/>
      <c r="H71" s="350" t="s">
        <v>188</v>
      </c>
      <c r="I71" s="346"/>
      <c r="J71" s="346"/>
      <c r="K71" s="346"/>
      <c r="L71" s="346"/>
      <c r="M71" s="346"/>
      <c r="N71" s="346"/>
      <c r="O71" s="346"/>
      <c r="P71" s="346"/>
      <c r="Q71" s="346"/>
      <c r="R71" s="346"/>
      <c r="S71" s="346"/>
      <c r="T71" s="346"/>
      <c r="U71" s="346"/>
      <c r="V71" s="346"/>
      <c r="W71" s="346"/>
      <c r="X71" s="346"/>
      <c r="Y71" s="346"/>
      <c r="Z71" s="352"/>
      <c r="AA71" s="108"/>
    </row>
    <row r="72" spans="1:37" ht="27.75" customHeight="1">
      <c r="A72" s="459"/>
      <c r="B72" s="425"/>
      <c r="C72" s="463"/>
      <c r="D72" s="464"/>
      <c r="E72" s="464"/>
      <c r="F72" s="464"/>
      <c r="G72" s="465"/>
      <c r="H72" s="398" t="s">
        <v>189</v>
      </c>
      <c r="I72" s="399"/>
      <c r="J72" s="399"/>
      <c r="K72" s="399"/>
      <c r="L72" s="399"/>
      <c r="M72" s="399"/>
      <c r="N72" s="399"/>
      <c r="O72" s="400"/>
      <c r="P72" s="466" t="s">
        <v>190</v>
      </c>
      <c r="Q72" s="467"/>
      <c r="R72" s="467"/>
      <c r="S72" s="467"/>
      <c r="T72" s="467"/>
      <c r="U72" s="468"/>
      <c r="V72" s="467" t="s">
        <v>191</v>
      </c>
      <c r="W72" s="467"/>
      <c r="X72" s="467"/>
      <c r="Y72" s="467"/>
      <c r="Z72" s="469"/>
      <c r="AA72" s="113"/>
      <c r="AK72" s="103">
        <f ca="1">IF(AK70=0,0,AK70)</f>
        <v>27040</v>
      </c>
    </row>
    <row r="73" spans="1:37">
      <c r="A73" s="474"/>
      <c r="B73" s="475"/>
      <c r="C73" s="476">
        <v>0</v>
      </c>
      <c r="D73" s="477"/>
      <c r="E73" s="477"/>
      <c r="F73" s="477"/>
      <c r="G73" s="218"/>
      <c r="H73" s="478">
        <v>0</v>
      </c>
      <c r="I73" s="479"/>
      <c r="J73" s="479"/>
      <c r="K73" s="479"/>
      <c r="L73" s="479"/>
      <c r="M73" s="479"/>
      <c r="N73" s="479"/>
      <c r="O73" s="480"/>
      <c r="P73" s="481"/>
      <c r="Q73" s="481"/>
      <c r="R73" s="481"/>
      <c r="S73" s="481"/>
      <c r="T73" s="481"/>
      <c r="U73" s="481"/>
      <c r="V73" s="482"/>
      <c r="W73" s="483"/>
      <c r="X73" s="483"/>
      <c r="Y73" s="483"/>
      <c r="Z73" s="484"/>
      <c r="AA73" s="121"/>
    </row>
    <row r="74" spans="1:37">
      <c r="A74" s="474">
        <v>0</v>
      </c>
      <c r="B74" s="475"/>
      <c r="C74" s="476">
        <v>0</v>
      </c>
      <c r="D74" s="477"/>
      <c r="E74" s="477"/>
      <c r="F74" s="477"/>
      <c r="G74" s="218"/>
      <c r="H74" s="478">
        <v>0</v>
      </c>
      <c r="I74" s="479"/>
      <c r="J74" s="479"/>
      <c r="K74" s="479"/>
      <c r="L74" s="479"/>
      <c r="M74" s="479"/>
      <c r="N74" s="479"/>
      <c r="O74" s="480"/>
      <c r="P74" s="481">
        <v>0</v>
      </c>
      <c r="Q74" s="481"/>
      <c r="R74" s="481"/>
      <c r="S74" s="481"/>
      <c r="T74" s="481"/>
      <c r="U74" s="481"/>
      <c r="V74" s="482">
        <v>0</v>
      </c>
      <c r="W74" s="483"/>
      <c r="X74" s="483"/>
      <c r="Y74" s="483"/>
      <c r="Z74" s="484"/>
      <c r="AA74" s="121"/>
    </row>
    <row r="75" spans="1:37">
      <c r="A75" s="474">
        <v>0</v>
      </c>
      <c r="B75" s="475"/>
      <c r="C75" s="476">
        <v>0</v>
      </c>
      <c r="D75" s="477"/>
      <c r="E75" s="477"/>
      <c r="F75" s="477"/>
      <c r="G75" s="218"/>
      <c r="H75" s="478">
        <v>0</v>
      </c>
      <c r="I75" s="479"/>
      <c r="J75" s="479"/>
      <c r="K75" s="479"/>
      <c r="L75" s="479"/>
      <c r="M75" s="479"/>
      <c r="N75" s="479"/>
      <c r="O75" s="480"/>
      <c r="P75" s="481">
        <v>0</v>
      </c>
      <c r="Q75" s="481"/>
      <c r="R75" s="481"/>
      <c r="S75" s="481"/>
      <c r="T75" s="481"/>
      <c r="U75" s="481"/>
      <c r="V75" s="482">
        <v>0</v>
      </c>
      <c r="W75" s="483"/>
      <c r="X75" s="483"/>
      <c r="Y75" s="483"/>
      <c r="Z75" s="484"/>
      <c r="AA75" s="121"/>
    </row>
    <row r="76" spans="1:37">
      <c r="A76" s="474">
        <v>0</v>
      </c>
      <c r="B76" s="475"/>
      <c r="C76" s="476">
        <v>0</v>
      </c>
      <c r="D76" s="477"/>
      <c r="E76" s="477"/>
      <c r="F76" s="477"/>
      <c r="G76" s="218"/>
      <c r="H76" s="478">
        <v>0</v>
      </c>
      <c r="I76" s="479"/>
      <c r="J76" s="479"/>
      <c r="K76" s="479"/>
      <c r="L76" s="479"/>
      <c r="M76" s="479"/>
      <c r="N76" s="479"/>
      <c r="O76" s="480"/>
      <c r="P76" s="481">
        <v>0</v>
      </c>
      <c r="Q76" s="481"/>
      <c r="R76" s="481"/>
      <c r="S76" s="481"/>
      <c r="T76" s="481"/>
      <c r="U76" s="481"/>
      <c r="V76" s="482">
        <v>0</v>
      </c>
      <c r="W76" s="483"/>
      <c r="X76" s="483"/>
      <c r="Y76" s="483"/>
      <c r="Z76" s="484"/>
      <c r="AA76" s="121"/>
    </row>
    <row r="77" spans="1:37">
      <c r="A77" s="474">
        <v>0</v>
      </c>
      <c r="B77" s="475"/>
      <c r="C77" s="476">
        <v>0</v>
      </c>
      <c r="D77" s="477"/>
      <c r="E77" s="477"/>
      <c r="F77" s="477"/>
      <c r="G77" s="218"/>
      <c r="H77" s="478">
        <v>0</v>
      </c>
      <c r="I77" s="479"/>
      <c r="J77" s="479"/>
      <c r="K77" s="479"/>
      <c r="L77" s="479"/>
      <c r="M77" s="479"/>
      <c r="N77" s="479"/>
      <c r="O77" s="480"/>
      <c r="P77" s="481">
        <v>0</v>
      </c>
      <c r="Q77" s="481"/>
      <c r="R77" s="481"/>
      <c r="S77" s="481"/>
      <c r="T77" s="481"/>
      <c r="U77" s="481"/>
      <c r="V77" s="482">
        <v>0</v>
      </c>
      <c r="W77" s="483"/>
      <c r="X77" s="483"/>
      <c r="Y77" s="483"/>
      <c r="Z77" s="484"/>
      <c r="AA77" s="121"/>
    </row>
    <row r="78" spans="1:37">
      <c r="A78" s="474">
        <v>0</v>
      </c>
      <c r="B78" s="475"/>
      <c r="C78" s="476">
        <v>0</v>
      </c>
      <c r="D78" s="477"/>
      <c r="E78" s="477"/>
      <c r="F78" s="477"/>
      <c r="G78" s="218"/>
      <c r="H78" s="478">
        <v>0</v>
      </c>
      <c r="I78" s="479"/>
      <c r="J78" s="479"/>
      <c r="K78" s="479"/>
      <c r="L78" s="479"/>
      <c r="M78" s="479"/>
      <c r="N78" s="479"/>
      <c r="O78" s="480"/>
      <c r="P78" s="481">
        <v>0</v>
      </c>
      <c r="Q78" s="481"/>
      <c r="R78" s="481"/>
      <c r="S78" s="481"/>
      <c r="T78" s="481"/>
      <c r="U78" s="481"/>
      <c r="V78" s="482">
        <v>0</v>
      </c>
      <c r="W78" s="483"/>
      <c r="X78" s="483"/>
      <c r="Y78" s="483"/>
      <c r="Z78" s="484"/>
      <c r="AA78" s="121"/>
    </row>
    <row r="79" spans="1:37">
      <c r="A79" s="474">
        <v>0</v>
      </c>
      <c r="B79" s="475"/>
      <c r="C79" s="476">
        <v>0</v>
      </c>
      <c r="D79" s="477"/>
      <c r="E79" s="477"/>
      <c r="F79" s="477"/>
      <c r="G79" s="218"/>
      <c r="H79" s="478">
        <v>0</v>
      </c>
      <c r="I79" s="479"/>
      <c r="J79" s="479"/>
      <c r="K79" s="479"/>
      <c r="L79" s="479"/>
      <c r="M79" s="479"/>
      <c r="N79" s="479"/>
      <c r="O79" s="480"/>
      <c r="P79" s="481">
        <v>0</v>
      </c>
      <c r="Q79" s="481"/>
      <c r="R79" s="481"/>
      <c r="S79" s="481"/>
      <c r="T79" s="481"/>
      <c r="U79" s="481"/>
      <c r="V79" s="482">
        <v>0</v>
      </c>
      <c r="W79" s="483"/>
      <c r="X79" s="483"/>
      <c r="Y79" s="483"/>
      <c r="Z79" s="484"/>
      <c r="AA79" s="121"/>
    </row>
    <row r="80" spans="1:37">
      <c r="A80" s="474">
        <v>0</v>
      </c>
      <c r="B80" s="475"/>
      <c r="C80" s="476">
        <v>0</v>
      </c>
      <c r="D80" s="477"/>
      <c r="E80" s="477"/>
      <c r="F80" s="477"/>
      <c r="G80" s="218"/>
      <c r="H80" s="478">
        <v>0</v>
      </c>
      <c r="I80" s="479"/>
      <c r="J80" s="479"/>
      <c r="K80" s="479"/>
      <c r="L80" s="479"/>
      <c r="M80" s="479"/>
      <c r="N80" s="479"/>
      <c r="O80" s="480"/>
      <c r="P80" s="481">
        <v>0</v>
      </c>
      <c r="Q80" s="481"/>
      <c r="R80" s="481"/>
      <c r="S80" s="481"/>
      <c r="T80" s="481"/>
      <c r="U80" s="481"/>
      <c r="V80" s="482">
        <v>0</v>
      </c>
      <c r="W80" s="483"/>
      <c r="X80" s="483"/>
      <c r="Y80" s="483"/>
      <c r="Z80" s="484"/>
      <c r="AA80" s="121"/>
    </row>
    <row r="81" spans="1:27">
      <c r="A81" s="474">
        <v>0</v>
      </c>
      <c r="B81" s="475"/>
      <c r="C81" s="476">
        <v>0</v>
      </c>
      <c r="D81" s="477"/>
      <c r="E81" s="477"/>
      <c r="F81" s="477"/>
      <c r="G81" s="218"/>
      <c r="H81" s="478">
        <v>0</v>
      </c>
      <c r="I81" s="479"/>
      <c r="J81" s="479"/>
      <c r="K81" s="479"/>
      <c r="L81" s="479"/>
      <c r="M81" s="479"/>
      <c r="N81" s="479"/>
      <c r="O81" s="480"/>
      <c r="P81" s="481">
        <v>0</v>
      </c>
      <c r="Q81" s="481"/>
      <c r="R81" s="481"/>
      <c r="S81" s="481"/>
      <c r="T81" s="481"/>
      <c r="U81" s="481"/>
      <c r="V81" s="482">
        <v>0</v>
      </c>
      <c r="W81" s="483"/>
      <c r="X81" s="483"/>
      <c r="Y81" s="483"/>
      <c r="Z81" s="484"/>
      <c r="AA81" s="121"/>
    </row>
    <row r="82" spans="1:27">
      <c r="A82" s="474">
        <v>0</v>
      </c>
      <c r="B82" s="475"/>
      <c r="C82" s="476">
        <v>0</v>
      </c>
      <c r="D82" s="477"/>
      <c r="E82" s="477"/>
      <c r="F82" s="477"/>
      <c r="G82" s="218"/>
      <c r="H82" s="478">
        <v>0</v>
      </c>
      <c r="I82" s="479"/>
      <c r="J82" s="479"/>
      <c r="K82" s="479"/>
      <c r="L82" s="479"/>
      <c r="M82" s="479"/>
      <c r="N82" s="479"/>
      <c r="O82" s="480"/>
      <c r="P82" s="481">
        <v>0</v>
      </c>
      <c r="Q82" s="481"/>
      <c r="R82" s="481"/>
      <c r="S82" s="481"/>
      <c r="T82" s="481"/>
      <c r="U82" s="481"/>
      <c r="V82" s="482">
        <v>0</v>
      </c>
      <c r="W82" s="483"/>
      <c r="X82" s="483"/>
      <c r="Y82" s="483"/>
      <c r="Z82" s="484"/>
      <c r="AA82" s="121"/>
    </row>
    <row r="83" spans="1:27">
      <c r="A83" s="474">
        <v>0</v>
      </c>
      <c r="B83" s="475"/>
      <c r="C83" s="476">
        <v>0</v>
      </c>
      <c r="D83" s="477"/>
      <c r="E83" s="477"/>
      <c r="F83" s="477"/>
      <c r="G83" s="218"/>
      <c r="H83" s="478">
        <v>0</v>
      </c>
      <c r="I83" s="479"/>
      <c r="J83" s="479"/>
      <c r="K83" s="479"/>
      <c r="L83" s="479"/>
      <c r="M83" s="479"/>
      <c r="N83" s="479"/>
      <c r="O83" s="480"/>
      <c r="P83" s="481">
        <v>0</v>
      </c>
      <c r="Q83" s="481"/>
      <c r="R83" s="481"/>
      <c r="S83" s="481"/>
      <c r="T83" s="481"/>
      <c r="U83" s="481"/>
      <c r="V83" s="482">
        <v>0</v>
      </c>
      <c r="W83" s="483"/>
      <c r="X83" s="483"/>
      <c r="Y83" s="483"/>
      <c r="Z83" s="484"/>
      <c r="AA83" s="121"/>
    </row>
    <row r="84" spans="1:27">
      <c r="A84" s="498">
        <v>0</v>
      </c>
      <c r="B84" s="499"/>
      <c r="C84" s="476">
        <v>0</v>
      </c>
      <c r="D84" s="477"/>
      <c r="E84" s="477"/>
      <c r="F84" s="477"/>
      <c r="G84" s="218"/>
      <c r="H84" s="500">
        <v>0</v>
      </c>
      <c r="I84" s="501"/>
      <c r="J84" s="501"/>
      <c r="K84" s="501"/>
      <c r="L84" s="501"/>
      <c r="M84" s="501"/>
      <c r="N84" s="501"/>
      <c r="O84" s="502"/>
      <c r="P84" s="503"/>
      <c r="Q84" s="503"/>
      <c r="R84" s="503"/>
      <c r="S84" s="503"/>
      <c r="T84" s="503"/>
      <c r="U84" s="503"/>
      <c r="V84" s="482">
        <v>0</v>
      </c>
      <c r="W84" s="483"/>
      <c r="X84" s="483"/>
      <c r="Y84" s="483"/>
      <c r="Z84" s="484"/>
      <c r="AA84" s="121"/>
    </row>
    <row r="85" spans="1:27" ht="15.75" thickBot="1">
      <c r="A85" s="491" t="s">
        <v>104</v>
      </c>
      <c r="B85" s="492"/>
      <c r="C85" s="338">
        <v>0</v>
      </c>
      <c r="D85" s="338"/>
      <c r="E85" s="338"/>
      <c r="F85" s="338"/>
      <c r="G85" s="338"/>
      <c r="H85" s="259"/>
      <c r="I85" s="259"/>
      <c r="J85" s="259"/>
      <c r="K85" s="260"/>
      <c r="L85" s="260"/>
      <c r="M85" s="260"/>
      <c r="N85" s="260"/>
      <c r="O85" s="260"/>
      <c r="P85" s="261"/>
      <c r="Q85" s="261"/>
      <c r="R85" s="261"/>
      <c r="S85" s="261"/>
      <c r="T85" s="262"/>
      <c r="U85" s="261"/>
      <c r="V85" s="263"/>
      <c r="W85" s="263"/>
      <c r="X85" s="263"/>
      <c r="Y85" s="263"/>
      <c r="Z85" s="264"/>
      <c r="AA85" s="122"/>
    </row>
    <row r="86" spans="1:27" ht="45.75" customHeight="1">
      <c r="A86" s="493" t="s">
        <v>192</v>
      </c>
      <c r="B86" s="493"/>
      <c r="C86" s="493"/>
      <c r="D86" s="493"/>
      <c r="E86" s="493"/>
      <c r="F86" s="493"/>
      <c r="G86" s="493"/>
      <c r="H86" s="493"/>
      <c r="I86" s="493"/>
      <c r="J86" s="493"/>
      <c r="K86" s="493"/>
      <c r="L86" s="493"/>
      <c r="M86" s="493"/>
      <c r="N86" s="493"/>
      <c r="O86" s="493"/>
      <c r="P86" s="493"/>
      <c r="Q86" s="493"/>
      <c r="R86" s="493"/>
      <c r="S86" s="493"/>
      <c r="T86" s="493"/>
      <c r="U86" s="493"/>
      <c r="V86" s="493"/>
      <c r="W86" s="493"/>
      <c r="X86" s="493"/>
      <c r="Y86" s="493"/>
      <c r="Z86" s="493"/>
      <c r="AA86" s="123"/>
    </row>
    <row r="87" spans="1:27">
      <c r="A87" s="494" t="s">
        <v>193</v>
      </c>
      <c r="B87" s="494"/>
      <c r="C87" s="494"/>
      <c r="D87" s="494"/>
      <c r="E87" s="494"/>
      <c r="F87" s="494"/>
      <c r="G87" s="494"/>
      <c r="H87" s="494"/>
      <c r="I87" s="494"/>
      <c r="J87" s="494"/>
      <c r="K87" s="494"/>
      <c r="L87" s="494"/>
      <c r="M87" s="494"/>
      <c r="N87" s="494"/>
      <c r="O87" s="494"/>
      <c r="P87" s="494"/>
      <c r="Q87" s="494"/>
      <c r="R87" s="494"/>
      <c r="S87" s="494"/>
      <c r="T87" s="494"/>
      <c r="U87" s="494"/>
      <c r="V87" s="494"/>
      <c r="W87" s="494"/>
      <c r="X87" s="494"/>
      <c r="Y87" s="494"/>
      <c r="Z87" s="494"/>
      <c r="AA87" s="124"/>
    </row>
    <row r="88" spans="1:27">
      <c r="A88" s="494"/>
      <c r="B88" s="494"/>
      <c r="C88" s="494"/>
      <c r="D88" s="494"/>
      <c r="E88" s="494"/>
      <c r="F88" s="494"/>
      <c r="G88" s="494"/>
      <c r="H88" s="494"/>
      <c r="I88" s="494"/>
      <c r="J88" s="494"/>
      <c r="K88" s="494"/>
      <c r="L88" s="494"/>
      <c r="M88" s="494"/>
      <c r="N88" s="494"/>
      <c r="O88" s="494"/>
      <c r="P88" s="494"/>
      <c r="Q88" s="494"/>
      <c r="R88" s="494"/>
      <c r="S88" s="494"/>
      <c r="T88" s="494"/>
      <c r="U88" s="494"/>
      <c r="V88" s="494"/>
      <c r="W88" s="494"/>
      <c r="X88" s="494"/>
      <c r="Y88" s="494"/>
      <c r="Z88" s="494"/>
      <c r="AA88" s="124"/>
    </row>
    <row r="89" spans="1:27">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07"/>
    </row>
    <row r="90" spans="1:27">
      <c r="A90" s="125" t="s">
        <v>194</v>
      </c>
      <c r="B90" s="125"/>
      <c r="C90" s="126">
        <v>0</v>
      </c>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07"/>
    </row>
    <row r="91" spans="1:27">
      <c r="A91" s="125" t="s">
        <v>195</v>
      </c>
      <c r="B91" s="125"/>
      <c r="C91" s="495">
        <v>45422</v>
      </c>
      <c r="D91" s="495"/>
      <c r="E91" s="495"/>
      <c r="F91" s="495"/>
      <c r="G91" s="125"/>
      <c r="H91" s="125"/>
      <c r="I91" s="125"/>
      <c r="J91" s="125"/>
      <c r="K91" s="125"/>
      <c r="L91" s="125"/>
      <c r="M91" s="127" t="s">
        <v>196</v>
      </c>
      <c r="N91" s="125"/>
      <c r="O91" s="125"/>
      <c r="P91" s="125"/>
      <c r="Q91" s="125"/>
      <c r="R91" s="125"/>
      <c r="S91" s="125"/>
      <c r="T91" s="125"/>
      <c r="U91" s="125"/>
      <c r="V91" s="125"/>
      <c r="W91" s="125"/>
      <c r="X91" s="125"/>
      <c r="Y91" s="125"/>
      <c r="Z91" s="125"/>
      <c r="AA91" s="107"/>
    </row>
    <row r="92" spans="1:27">
      <c r="A92" s="496" t="s">
        <v>197</v>
      </c>
      <c r="B92" s="496"/>
      <c r="C92" s="496"/>
      <c r="D92" s="496"/>
      <c r="E92" s="496"/>
      <c r="F92" s="496"/>
      <c r="G92" s="125"/>
      <c r="H92" s="125"/>
      <c r="I92" s="125"/>
      <c r="J92" s="125"/>
      <c r="K92" s="125"/>
      <c r="L92" s="125"/>
      <c r="M92" s="125" t="s">
        <v>198</v>
      </c>
      <c r="N92" s="125"/>
      <c r="O92" s="125"/>
      <c r="P92" s="497">
        <v>0</v>
      </c>
      <c r="Q92" s="497"/>
      <c r="R92" s="497"/>
      <c r="S92" s="497"/>
      <c r="T92" s="497"/>
      <c r="U92" s="497"/>
      <c r="V92" s="497"/>
      <c r="W92" s="497"/>
      <c r="X92" s="497"/>
      <c r="Y92" s="497"/>
      <c r="Z92" s="497"/>
      <c r="AA92" s="128"/>
    </row>
    <row r="93" spans="1:27" ht="26.25">
      <c r="A93" s="485" t="s">
        <v>199</v>
      </c>
      <c r="B93" s="485"/>
      <c r="C93" s="485"/>
      <c r="D93" s="486" t="s">
        <v>200</v>
      </c>
      <c r="E93" s="486"/>
      <c r="F93" s="486"/>
      <c r="G93" s="486"/>
      <c r="H93" s="486"/>
      <c r="I93" s="486"/>
      <c r="J93" s="486"/>
      <c r="K93" s="486"/>
      <c r="L93" s="486"/>
      <c r="M93" s="486"/>
      <c r="N93" s="486"/>
      <c r="O93" s="486"/>
      <c r="P93" s="486"/>
      <c r="Q93" s="486"/>
      <c r="R93" s="486"/>
      <c r="S93" s="486"/>
      <c r="T93" s="486"/>
      <c r="U93" s="486"/>
      <c r="V93" s="487" t="s">
        <v>201</v>
      </c>
      <c r="W93" s="487"/>
      <c r="X93" s="488" t="s">
        <v>202</v>
      </c>
      <c r="Y93" s="488"/>
      <c r="Z93" s="488"/>
      <c r="AA93" s="129"/>
    </row>
    <row r="94" spans="1:27">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7">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sheetData>
  <sheetProtection algorithmName="SHA-512" hashValue="+FhR3NgplPGVpDtSPtXal1VKOfCR1AutludXNMGKz0ZrwFnBYKFj1koaPc1U+xgiv6mgQd126L1v3H4iknBTSA==" saltValue="p3YP/VbeAXGBrWG2/o2K4w==" spinCount="100000" sheet="1" objects="1" scenarios="1" selectLockedCells="1"/>
  <mergeCells count="202">
    <mergeCell ref="A93:C93"/>
    <mergeCell ref="D93:U93"/>
    <mergeCell ref="V93:W93"/>
    <mergeCell ref="X93:Z93"/>
    <mergeCell ref="V35:W35"/>
    <mergeCell ref="V36:W36"/>
    <mergeCell ref="V37:W37"/>
    <mergeCell ref="A85:B85"/>
    <mergeCell ref="A86:Z86"/>
    <mergeCell ref="A87:Z88"/>
    <mergeCell ref="C91:F91"/>
    <mergeCell ref="A92:F92"/>
    <mergeCell ref="P92:Z92"/>
    <mergeCell ref="A83:B83"/>
    <mergeCell ref="C83:F83"/>
    <mergeCell ref="H83:O83"/>
    <mergeCell ref="P83:U83"/>
    <mergeCell ref="V83:Z83"/>
    <mergeCell ref="A84:B84"/>
    <mergeCell ref="C84:F84"/>
    <mergeCell ref="H84:O84"/>
    <mergeCell ref="P84:U84"/>
    <mergeCell ref="V84:Z84"/>
    <mergeCell ref="A81:B81"/>
    <mergeCell ref="C81:F81"/>
    <mergeCell ref="H81:O81"/>
    <mergeCell ref="P81:U81"/>
    <mergeCell ref="V81:Z81"/>
    <mergeCell ref="A82:B82"/>
    <mergeCell ref="C82:F82"/>
    <mergeCell ref="H82:O82"/>
    <mergeCell ref="P82:U82"/>
    <mergeCell ref="V82:Z82"/>
    <mergeCell ref="A79:B79"/>
    <mergeCell ref="C79:F79"/>
    <mergeCell ref="H79:O79"/>
    <mergeCell ref="P79:U79"/>
    <mergeCell ref="V79:Z79"/>
    <mergeCell ref="A80:B80"/>
    <mergeCell ref="C80:F80"/>
    <mergeCell ref="H80:O80"/>
    <mergeCell ref="P80:U80"/>
    <mergeCell ref="V80:Z80"/>
    <mergeCell ref="A77:B77"/>
    <mergeCell ref="C77:F77"/>
    <mergeCell ref="H77:O77"/>
    <mergeCell ref="P77:U77"/>
    <mergeCell ref="V77:Z77"/>
    <mergeCell ref="A78:B78"/>
    <mergeCell ref="C78:F78"/>
    <mergeCell ref="H78:O78"/>
    <mergeCell ref="P78:U78"/>
    <mergeCell ref="V78:Z78"/>
    <mergeCell ref="A75:B75"/>
    <mergeCell ref="C75:F75"/>
    <mergeCell ref="H75:O75"/>
    <mergeCell ref="P75:U75"/>
    <mergeCell ref="V75:Z75"/>
    <mergeCell ref="A76:B76"/>
    <mergeCell ref="C76:F76"/>
    <mergeCell ref="H76:O76"/>
    <mergeCell ref="P76:U76"/>
    <mergeCell ref="V76:Z76"/>
    <mergeCell ref="A73:B73"/>
    <mergeCell ref="C73:F73"/>
    <mergeCell ref="H73:O73"/>
    <mergeCell ref="P73:U73"/>
    <mergeCell ref="V73:Z73"/>
    <mergeCell ref="A74:B74"/>
    <mergeCell ref="C74:F74"/>
    <mergeCell ref="H74:O74"/>
    <mergeCell ref="P74:U74"/>
    <mergeCell ref="V74:Z74"/>
    <mergeCell ref="A71:B72"/>
    <mergeCell ref="C71:G72"/>
    <mergeCell ref="H71:Z71"/>
    <mergeCell ref="H72:O72"/>
    <mergeCell ref="P72:U72"/>
    <mergeCell ref="V72:Z72"/>
    <mergeCell ref="V65:Y65"/>
    <mergeCell ref="V66:Y66"/>
    <mergeCell ref="V67:Y67"/>
    <mergeCell ref="V68:Y68"/>
    <mergeCell ref="A69:Z69"/>
    <mergeCell ref="A70:Z70"/>
    <mergeCell ref="V62:Y62"/>
    <mergeCell ref="C64:E64"/>
    <mergeCell ref="F64:H64"/>
    <mergeCell ref="I64:K64"/>
    <mergeCell ref="L64:N64"/>
    <mergeCell ref="O64:Q64"/>
    <mergeCell ref="R64:T64"/>
    <mergeCell ref="V64:Y64"/>
    <mergeCell ref="V56:Y56"/>
    <mergeCell ref="V57:Y57"/>
    <mergeCell ref="V58:Y58"/>
    <mergeCell ref="J59:L59"/>
    <mergeCell ref="V59:Y59"/>
    <mergeCell ref="V61:Y61"/>
    <mergeCell ref="P52:S52"/>
    <mergeCell ref="L53:N53"/>
    <mergeCell ref="P53:S53"/>
    <mergeCell ref="L54:N54"/>
    <mergeCell ref="P54:S54"/>
    <mergeCell ref="L55:N55"/>
    <mergeCell ref="P55:S55"/>
    <mergeCell ref="L47:N47"/>
    <mergeCell ref="L48:N48"/>
    <mergeCell ref="L49:N49"/>
    <mergeCell ref="L50:N50"/>
    <mergeCell ref="L51:N51"/>
    <mergeCell ref="L52:N52"/>
    <mergeCell ref="L43:N43"/>
    <mergeCell ref="P43:S43"/>
    <mergeCell ref="L44:N44"/>
    <mergeCell ref="P44:S44"/>
    <mergeCell ref="L45:N45"/>
    <mergeCell ref="L46:N46"/>
    <mergeCell ref="L40:N40"/>
    <mergeCell ref="P40:S40"/>
    <mergeCell ref="L41:N41"/>
    <mergeCell ref="P41:S41"/>
    <mergeCell ref="L42:N42"/>
    <mergeCell ref="P42:S42"/>
    <mergeCell ref="O36:R36"/>
    <mergeCell ref="O37:R37"/>
    <mergeCell ref="V38:Y38"/>
    <mergeCell ref="K39:N39"/>
    <mergeCell ref="O39:T39"/>
    <mergeCell ref="U39:Z39"/>
    <mergeCell ref="O28:R28"/>
    <mergeCell ref="S28:V28"/>
    <mergeCell ref="S29:V29"/>
    <mergeCell ref="O31:R31"/>
    <mergeCell ref="O32:R32"/>
    <mergeCell ref="S33:V33"/>
    <mergeCell ref="O27:R27"/>
    <mergeCell ref="A19:Z19"/>
    <mergeCell ref="C22:M22"/>
    <mergeCell ref="O22:R22"/>
    <mergeCell ref="T22:V22"/>
    <mergeCell ref="C23:M23"/>
    <mergeCell ref="O23:R23"/>
    <mergeCell ref="T23:V23"/>
    <mergeCell ref="V34:Y34"/>
    <mergeCell ref="A16:C16"/>
    <mergeCell ref="D16:M16"/>
    <mergeCell ref="N16:R16"/>
    <mergeCell ref="U16:X16"/>
    <mergeCell ref="C24:M24"/>
    <mergeCell ref="O24:R24"/>
    <mergeCell ref="T24:V24"/>
    <mergeCell ref="S25:V25"/>
    <mergeCell ref="O26:R26"/>
    <mergeCell ref="A15:C15"/>
    <mergeCell ref="A2:Z2"/>
    <mergeCell ref="A3:Z3"/>
    <mergeCell ref="A4:Z4"/>
    <mergeCell ref="A6:M6"/>
    <mergeCell ref="N6:Z6"/>
    <mergeCell ref="A7:M7"/>
    <mergeCell ref="N7:Z7"/>
    <mergeCell ref="A13:C13"/>
    <mergeCell ref="D13:M13"/>
    <mergeCell ref="N13:T13"/>
    <mergeCell ref="U13:Z13"/>
    <mergeCell ref="A10:M10"/>
    <mergeCell ref="N10:R10"/>
    <mergeCell ref="S10:Z10"/>
    <mergeCell ref="A11:M12"/>
    <mergeCell ref="N11:R12"/>
    <mergeCell ref="S11:V11"/>
    <mergeCell ref="W11:Z11"/>
    <mergeCell ref="S12:V12"/>
    <mergeCell ref="W12:Z12"/>
    <mergeCell ref="D15:M15"/>
    <mergeCell ref="N15:R15"/>
    <mergeCell ref="U15:X15"/>
    <mergeCell ref="C85:G85"/>
    <mergeCell ref="V52:Y52"/>
    <mergeCell ref="V55:Y55"/>
    <mergeCell ref="V54:Y54"/>
    <mergeCell ref="V53:Y53"/>
    <mergeCell ref="V60:Y60"/>
    <mergeCell ref="V63:Y63"/>
    <mergeCell ref="A8:F8"/>
    <mergeCell ref="G8:M8"/>
    <mergeCell ref="N8:Z8"/>
    <mergeCell ref="A9:F9"/>
    <mergeCell ref="G9:M9"/>
    <mergeCell ref="N9:Z9"/>
    <mergeCell ref="A14:C14"/>
    <mergeCell ref="D14:M14"/>
    <mergeCell ref="N14:R14"/>
    <mergeCell ref="U14:X14"/>
    <mergeCell ref="A17:C17"/>
    <mergeCell ref="D17:M17"/>
    <mergeCell ref="N17:R17"/>
    <mergeCell ref="U17:X17"/>
    <mergeCell ref="A18:C18"/>
    <mergeCell ref="N18:R18"/>
    <mergeCell ref="U18:X18"/>
  </mergeCells>
  <conditionalFormatting sqref="A9:G9 D14:M18 S14:U18 Y14:AA18 S21 M21:M32 W21:Y33 K21:L38 N21:R38 Z21:AA38 C21:J58 S22:T24 S25:V25 S26:T27 S29:V32 S34:V35 M34:M38 X35:Y37 S36:U37 S38:V38 K39 U39 O39:O58 P40:P44 U40:X44 Q40:S51 Y40:Y51 K40:L52 T40:T55 Z40:AA62 P52 U52:U53 P53:S53 V53 K53:N58 P54:P55 P56:R58 U56:U62 V57:V62 J59:J60 C61:R62 F64 L64 R64 U64:V68 Z64:AA68 A69:AA69 A73:C73 H73:H84 P73:AA84 A74:A84 C74:C85 H85:J85 T85:AA85 A90:AA91 A92 G92:AA92">
    <cfRule type="cellIs" dxfId="4" priority="3" stopIfTrue="1" operator="equal">
      <formula>0</formula>
    </cfRule>
  </conditionalFormatting>
  <conditionalFormatting sqref="N9:N18">
    <cfRule type="cellIs" dxfId="3" priority="1" stopIfTrue="1" operator="equal">
      <formula>0</formula>
    </cfRule>
  </conditionalFormatting>
  <pageMargins left="0.11811023622047245" right="3.937007874015748E-2" top="0.35433070866141736" bottom="0.15748031496062992"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AEC9-4FE6-486A-8FA4-2D9E54E82C06}">
  <sheetPr>
    <tabColor rgb="FF92D050"/>
  </sheetPr>
  <dimension ref="A1:CB75"/>
  <sheetViews>
    <sheetView showGridLines="0" zoomScaleNormal="100" workbookViewId="0">
      <selection activeCell="S17" sqref="S17"/>
    </sheetView>
  </sheetViews>
  <sheetFormatPr defaultRowHeight="15"/>
  <cols>
    <col min="1" max="1" width="3.85546875" customWidth="1"/>
    <col min="2" max="2" width="3.42578125" customWidth="1"/>
    <col min="3" max="3" width="2.28515625" customWidth="1"/>
    <col min="4" max="4" width="4.85546875" customWidth="1"/>
    <col min="5" max="5" width="4" customWidth="1"/>
    <col min="6" max="6" width="1.85546875" customWidth="1"/>
    <col min="7" max="7" width="3.42578125" customWidth="1"/>
    <col min="8" max="8" width="3.85546875" customWidth="1"/>
    <col min="9" max="9" width="2.85546875" customWidth="1"/>
    <col min="10" max="10" width="26.7109375" customWidth="1"/>
    <col min="11" max="11" width="3.7109375" customWidth="1"/>
    <col min="12" max="12" width="4.140625" customWidth="1"/>
    <col min="13" max="13" width="5.42578125" customWidth="1"/>
    <col min="14" max="14" width="0.5703125" hidden="1" customWidth="1"/>
    <col min="15" max="15" width="1" hidden="1" customWidth="1"/>
    <col min="16" max="16" width="4.28515625" customWidth="1"/>
    <col min="17" max="17" width="3.85546875" customWidth="1"/>
    <col min="18" max="18" width="8.42578125" customWidth="1"/>
    <col min="19" max="19" width="1.7109375" customWidth="1"/>
    <col min="20" max="20" width="1.140625" customWidth="1"/>
    <col min="21" max="21" width="4" customWidth="1"/>
    <col min="22" max="22" width="5.85546875" customWidth="1"/>
    <col min="23" max="23" width="1.85546875" customWidth="1"/>
    <col min="24" max="24" width="1.7109375" customWidth="1"/>
    <col min="25" max="25" width="4.7109375" customWidth="1"/>
    <col min="26" max="26" width="5.7109375" customWidth="1"/>
    <col min="27" max="27" width="4.7109375" style="102" customWidth="1"/>
    <col min="28" max="28" width="5.5703125" style="103" customWidth="1"/>
    <col min="29" max="29" width="4.140625" style="103" customWidth="1"/>
    <col min="30" max="30" width="4" style="103" customWidth="1"/>
    <col min="31" max="31" width="3.5703125" style="103" customWidth="1"/>
    <col min="32" max="32" width="4.5703125" style="103" customWidth="1"/>
    <col min="33" max="33" width="4.7109375" style="103" customWidth="1"/>
    <col min="34" max="35" width="9.140625" style="103"/>
    <col min="36" max="36" width="0" style="103" hidden="1" customWidth="1"/>
    <col min="37" max="37" width="15.42578125" style="103" hidden="1" customWidth="1"/>
    <col min="38" max="39" width="0" style="103" hidden="1" customWidth="1"/>
    <col min="40" max="42" width="9.140625" style="103"/>
    <col min="43" max="80" width="9.140625" style="102"/>
    <col min="257" max="257" width="3.85546875" customWidth="1"/>
    <col min="258" max="258" width="3.42578125" customWidth="1"/>
    <col min="259" max="259" width="2.28515625" customWidth="1"/>
    <col min="260" max="260" width="4.85546875" customWidth="1"/>
    <col min="261" max="261" width="4" customWidth="1"/>
    <col min="262" max="262" width="1.85546875" customWidth="1"/>
    <col min="263" max="263" width="3.42578125" customWidth="1"/>
    <col min="264" max="264" width="3.85546875" customWidth="1"/>
    <col min="265" max="265" width="2.85546875" customWidth="1"/>
    <col min="266" max="266" width="26.7109375" customWidth="1"/>
    <col min="267" max="267" width="3.7109375" customWidth="1"/>
    <col min="268" max="268" width="4.140625" customWidth="1"/>
    <col min="270" max="270" width="3.42578125" customWidth="1"/>
    <col min="271" max="271" width="1" customWidth="1"/>
    <col min="272" max="272" width="4.28515625" customWidth="1"/>
    <col min="273" max="273" width="3.85546875" customWidth="1"/>
    <col min="274" max="274" width="5.7109375" customWidth="1"/>
    <col min="275" max="275" width="1.7109375" customWidth="1"/>
    <col min="276" max="276" width="1.140625" customWidth="1"/>
    <col min="277" max="277" width="4" customWidth="1"/>
    <col min="278" max="278" width="8.85546875" customWidth="1"/>
    <col min="279" max="279" width="2.42578125" customWidth="1"/>
    <col min="280" max="280" width="1.7109375" customWidth="1"/>
    <col min="281" max="281" width="4.7109375" customWidth="1"/>
    <col min="282" max="282" width="1.42578125" customWidth="1"/>
    <col min="283" max="283" width="4.7109375" customWidth="1"/>
    <col min="284" max="284" width="5.5703125" customWidth="1"/>
    <col min="285" max="285" width="4.140625" customWidth="1"/>
    <col min="286" max="286" width="4" customWidth="1"/>
    <col min="287" max="287" width="3.5703125" customWidth="1"/>
    <col min="288" max="288" width="4.5703125" customWidth="1"/>
    <col min="289" max="289" width="4.7109375" customWidth="1"/>
    <col min="292" max="295" width="0" hidden="1" customWidth="1"/>
    <col min="513" max="513" width="3.85546875" customWidth="1"/>
    <col min="514" max="514" width="3.42578125" customWidth="1"/>
    <col min="515" max="515" width="2.28515625" customWidth="1"/>
    <col min="516" max="516" width="4.85546875" customWidth="1"/>
    <col min="517" max="517" width="4" customWidth="1"/>
    <col min="518" max="518" width="1.85546875" customWidth="1"/>
    <col min="519" max="519" width="3.42578125" customWidth="1"/>
    <col min="520" max="520" width="3.85546875" customWidth="1"/>
    <col min="521" max="521" width="2.85546875" customWidth="1"/>
    <col min="522" max="522" width="26.7109375" customWidth="1"/>
    <col min="523" max="523" width="3.7109375" customWidth="1"/>
    <col min="524" max="524" width="4.140625" customWidth="1"/>
    <col min="526" max="526" width="3.42578125" customWidth="1"/>
    <col min="527" max="527" width="1" customWidth="1"/>
    <col min="528" max="528" width="4.28515625" customWidth="1"/>
    <col min="529" max="529" width="3.85546875" customWidth="1"/>
    <col min="530" max="530" width="5.7109375" customWidth="1"/>
    <col min="531" max="531" width="1.7109375" customWidth="1"/>
    <col min="532" max="532" width="1.140625" customWidth="1"/>
    <col min="533" max="533" width="4" customWidth="1"/>
    <col min="534" max="534" width="8.85546875" customWidth="1"/>
    <col min="535" max="535" width="2.42578125" customWidth="1"/>
    <col min="536" max="536" width="1.7109375" customWidth="1"/>
    <col min="537" max="537" width="4.7109375" customWidth="1"/>
    <col min="538" max="538" width="1.42578125" customWidth="1"/>
    <col min="539" max="539" width="4.7109375" customWidth="1"/>
    <col min="540" max="540" width="5.5703125" customWidth="1"/>
    <col min="541" max="541" width="4.140625" customWidth="1"/>
    <col min="542" max="542" width="4" customWidth="1"/>
    <col min="543" max="543" width="3.5703125" customWidth="1"/>
    <col min="544" max="544" width="4.5703125" customWidth="1"/>
    <col min="545" max="545" width="4.7109375" customWidth="1"/>
    <col min="548" max="551" width="0" hidden="1" customWidth="1"/>
    <col min="769" max="769" width="3.85546875" customWidth="1"/>
    <col min="770" max="770" width="3.42578125" customWidth="1"/>
    <col min="771" max="771" width="2.28515625" customWidth="1"/>
    <col min="772" max="772" width="4.85546875" customWidth="1"/>
    <col min="773" max="773" width="4" customWidth="1"/>
    <col min="774" max="774" width="1.85546875" customWidth="1"/>
    <col min="775" max="775" width="3.42578125" customWidth="1"/>
    <col min="776" max="776" width="3.85546875" customWidth="1"/>
    <col min="777" max="777" width="2.85546875" customWidth="1"/>
    <col min="778" max="778" width="26.7109375" customWidth="1"/>
    <col min="779" max="779" width="3.7109375" customWidth="1"/>
    <col min="780" max="780" width="4.140625" customWidth="1"/>
    <col min="782" max="782" width="3.42578125" customWidth="1"/>
    <col min="783" max="783" width="1" customWidth="1"/>
    <col min="784" max="784" width="4.28515625" customWidth="1"/>
    <col min="785" max="785" width="3.85546875" customWidth="1"/>
    <col min="786" max="786" width="5.7109375" customWidth="1"/>
    <col min="787" max="787" width="1.7109375" customWidth="1"/>
    <col min="788" max="788" width="1.140625" customWidth="1"/>
    <col min="789" max="789" width="4" customWidth="1"/>
    <col min="790" max="790" width="8.85546875" customWidth="1"/>
    <col min="791" max="791" width="2.42578125" customWidth="1"/>
    <col min="792" max="792" width="1.7109375" customWidth="1"/>
    <col min="793" max="793" width="4.7109375" customWidth="1"/>
    <col min="794" max="794" width="1.42578125" customWidth="1"/>
    <col min="795" max="795" width="4.7109375" customWidth="1"/>
    <col min="796" max="796" width="5.5703125" customWidth="1"/>
    <col min="797" max="797" width="4.140625" customWidth="1"/>
    <col min="798" max="798" width="4" customWidth="1"/>
    <col min="799" max="799" width="3.5703125" customWidth="1"/>
    <col min="800" max="800" width="4.5703125" customWidth="1"/>
    <col min="801" max="801" width="4.7109375" customWidth="1"/>
    <col min="804" max="807" width="0" hidden="1" customWidth="1"/>
    <col min="1025" max="1025" width="3.85546875" customWidth="1"/>
    <col min="1026" max="1026" width="3.42578125" customWidth="1"/>
    <col min="1027" max="1027" width="2.28515625" customWidth="1"/>
    <col min="1028" max="1028" width="4.85546875" customWidth="1"/>
    <col min="1029" max="1029" width="4" customWidth="1"/>
    <col min="1030" max="1030" width="1.85546875" customWidth="1"/>
    <col min="1031" max="1031" width="3.42578125" customWidth="1"/>
    <col min="1032" max="1032" width="3.85546875" customWidth="1"/>
    <col min="1033" max="1033" width="2.85546875" customWidth="1"/>
    <col min="1034" max="1034" width="26.7109375" customWidth="1"/>
    <col min="1035" max="1035" width="3.7109375" customWidth="1"/>
    <col min="1036" max="1036" width="4.140625" customWidth="1"/>
    <col min="1038" max="1038" width="3.42578125" customWidth="1"/>
    <col min="1039" max="1039" width="1" customWidth="1"/>
    <col min="1040" max="1040" width="4.28515625" customWidth="1"/>
    <col min="1041" max="1041" width="3.85546875" customWidth="1"/>
    <col min="1042" max="1042" width="5.7109375" customWidth="1"/>
    <col min="1043" max="1043" width="1.7109375" customWidth="1"/>
    <col min="1044" max="1044" width="1.140625" customWidth="1"/>
    <col min="1045" max="1045" width="4" customWidth="1"/>
    <col min="1046" max="1046" width="8.85546875" customWidth="1"/>
    <col min="1047" max="1047" width="2.42578125" customWidth="1"/>
    <col min="1048" max="1048" width="1.7109375" customWidth="1"/>
    <col min="1049" max="1049" width="4.7109375" customWidth="1"/>
    <col min="1050" max="1050" width="1.42578125" customWidth="1"/>
    <col min="1051" max="1051" width="4.7109375" customWidth="1"/>
    <col min="1052" max="1052" width="5.5703125" customWidth="1"/>
    <col min="1053" max="1053" width="4.140625" customWidth="1"/>
    <col min="1054" max="1054" width="4" customWidth="1"/>
    <col min="1055" max="1055" width="3.5703125" customWidth="1"/>
    <col min="1056" max="1056" width="4.5703125" customWidth="1"/>
    <col min="1057" max="1057" width="4.7109375" customWidth="1"/>
    <col min="1060" max="1063" width="0" hidden="1" customWidth="1"/>
    <col min="1281" max="1281" width="3.85546875" customWidth="1"/>
    <col min="1282" max="1282" width="3.42578125" customWidth="1"/>
    <col min="1283" max="1283" width="2.28515625" customWidth="1"/>
    <col min="1284" max="1284" width="4.85546875" customWidth="1"/>
    <col min="1285" max="1285" width="4" customWidth="1"/>
    <col min="1286" max="1286" width="1.85546875" customWidth="1"/>
    <col min="1287" max="1287" width="3.42578125" customWidth="1"/>
    <col min="1288" max="1288" width="3.85546875" customWidth="1"/>
    <col min="1289" max="1289" width="2.85546875" customWidth="1"/>
    <col min="1290" max="1290" width="26.7109375" customWidth="1"/>
    <col min="1291" max="1291" width="3.7109375" customWidth="1"/>
    <col min="1292" max="1292" width="4.140625" customWidth="1"/>
    <col min="1294" max="1294" width="3.42578125" customWidth="1"/>
    <col min="1295" max="1295" width="1" customWidth="1"/>
    <col min="1296" max="1296" width="4.28515625" customWidth="1"/>
    <col min="1297" max="1297" width="3.85546875" customWidth="1"/>
    <col min="1298" max="1298" width="5.7109375" customWidth="1"/>
    <col min="1299" max="1299" width="1.7109375" customWidth="1"/>
    <col min="1300" max="1300" width="1.140625" customWidth="1"/>
    <col min="1301" max="1301" width="4" customWidth="1"/>
    <col min="1302" max="1302" width="8.85546875" customWidth="1"/>
    <col min="1303" max="1303" width="2.42578125" customWidth="1"/>
    <col min="1304" max="1304" width="1.7109375" customWidth="1"/>
    <col min="1305" max="1305" width="4.7109375" customWidth="1"/>
    <col min="1306" max="1306" width="1.42578125" customWidth="1"/>
    <col min="1307" max="1307" width="4.7109375" customWidth="1"/>
    <col min="1308" max="1308" width="5.5703125" customWidth="1"/>
    <col min="1309" max="1309" width="4.140625" customWidth="1"/>
    <col min="1310" max="1310" width="4" customWidth="1"/>
    <col min="1311" max="1311" width="3.5703125" customWidth="1"/>
    <col min="1312" max="1312" width="4.5703125" customWidth="1"/>
    <col min="1313" max="1313" width="4.7109375" customWidth="1"/>
    <col min="1316" max="1319" width="0" hidden="1" customWidth="1"/>
    <col min="1537" max="1537" width="3.85546875" customWidth="1"/>
    <col min="1538" max="1538" width="3.42578125" customWidth="1"/>
    <col min="1539" max="1539" width="2.28515625" customWidth="1"/>
    <col min="1540" max="1540" width="4.85546875" customWidth="1"/>
    <col min="1541" max="1541" width="4" customWidth="1"/>
    <col min="1542" max="1542" width="1.85546875" customWidth="1"/>
    <col min="1543" max="1543" width="3.42578125" customWidth="1"/>
    <col min="1544" max="1544" width="3.85546875" customWidth="1"/>
    <col min="1545" max="1545" width="2.85546875" customWidth="1"/>
    <col min="1546" max="1546" width="26.7109375" customWidth="1"/>
    <col min="1547" max="1547" width="3.7109375" customWidth="1"/>
    <col min="1548" max="1548" width="4.140625" customWidth="1"/>
    <col min="1550" max="1550" width="3.42578125" customWidth="1"/>
    <col min="1551" max="1551" width="1" customWidth="1"/>
    <col min="1552" max="1552" width="4.28515625" customWidth="1"/>
    <col min="1553" max="1553" width="3.85546875" customWidth="1"/>
    <col min="1554" max="1554" width="5.7109375" customWidth="1"/>
    <col min="1555" max="1555" width="1.7109375" customWidth="1"/>
    <col min="1556" max="1556" width="1.140625" customWidth="1"/>
    <col min="1557" max="1557" width="4" customWidth="1"/>
    <col min="1558" max="1558" width="8.85546875" customWidth="1"/>
    <col min="1559" max="1559" width="2.42578125" customWidth="1"/>
    <col min="1560" max="1560" width="1.7109375" customWidth="1"/>
    <col min="1561" max="1561" width="4.7109375" customWidth="1"/>
    <col min="1562" max="1562" width="1.42578125" customWidth="1"/>
    <col min="1563" max="1563" width="4.7109375" customWidth="1"/>
    <col min="1564" max="1564" width="5.5703125" customWidth="1"/>
    <col min="1565" max="1565" width="4.140625" customWidth="1"/>
    <col min="1566" max="1566" width="4" customWidth="1"/>
    <col min="1567" max="1567" width="3.5703125" customWidth="1"/>
    <col min="1568" max="1568" width="4.5703125" customWidth="1"/>
    <col min="1569" max="1569" width="4.7109375" customWidth="1"/>
    <col min="1572" max="1575" width="0" hidden="1" customWidth="1"/>
    <col min="1793" max="1793" width="3.85546875" customWidth="1"/>
    <col min="1794" max="1794" width="3.42578125" customWidth="1"/>
    <col min="1795" max="1795" width="2.28515625" customWidth="1"/>
    <col min="1796" max="1796" width="4.85546875" customWidth="1"/>
    <col min="1797" max="1797" width="4" customWidth="1"/>
    <col min="1798" max="1798" width="1.85546875" customWidth="1"/>
    <col min="1799" max="1799" width="3.42578125" customWidth="1"/>
    <col min="1800" max="1800" width="3.85546875" customWidth="1"/>
    <col min="1801" max="1801" width="2.85546875" customWidth="1"/>
    <col min="1802" max="1802" width="26.7109375" customWidth="1"/>
    <col min="1803" max="1803" width="3.7109375" customWidth="1"/>
    <col min="1804" max="1804" width="4.140625" customWidth="1"/>
    <col min="1806" max="1806" width="3.42578125" customWidth="1"/>
    <col min="1807" max="1807" width="1" customWidth="1"/>
    <col min="1808" max="1808" width="4.28515625" customWidth="1"/>
    <col min="1809" max="1809" width="3.85546875" customWidth="1"/>
    <col min="1810" max="1810" width="5.7109375" customWidth="1"/>
    <col min="1811" max="1811" width="1.7109375" customWidth="1"/>
    <col min="1812" max="1812" width="1.140625" customWidth="1"/>
    <col min="1813" max="1813" width="4" customWidth="1"/>
    <col min="1814" max="1814" width="8.85546875" customWidth="1"/>
    <col min="1815" max="1815" width="2.42578125" customWidth="1"/>
    <col min="1816" max="1816" width="1.7109375" customWidth="1"/>
    <col min="1817" max="1817" width="4.7109375" customWidth="1"/>
    <col min="1818" max="1818" width="1.42578125" customWidth="1"/>
    <col min="1819" max="1819" width="4.7109375" customWidth="1"/>
    <col min="1820" max="1820" width="5.5703125" customWidth="1"/>
    <col min="1821" max="1821" width="4.140625" customWidth="1"/>
    <col min="1822" max="1822" width="4" customWidth="1"/>
    <col min="1823" max="1823" width="3.5703125" customWidth="1"/>
    <col min="1824" max="1824" width="4.5703125" customWidth="1"/>
    <col min="1825" max="1825" width="4.7109375" customWidth="1"/>
    <col min="1828" max="1831" width="0" hidden="1" customWidth="1"/>
    <col min="2049" max="2049" width="3.85546875" customWidth="1"/>
    <col min="2050" max="2050" width="3.42578125" customWidth="1"/>
    <col min="2051" max="2051" width="2.28515625" customWidth="1"/>
    <col min="2052" max="2052" width="4.85546875" customWidth="1"/>
    <col min="2053" max="2053" width="4" customWidth="1"/>
    <col min="2054" max="2054" width="1.85546875" customWidth="1"/>
    <col min="2055" max="2055" width="3.42578125" customWidth="1"/>
    <col min="2056" max="2056" width="3.85546875" customWidth="1"/>
    <col min="2057" max="2057" width="2.85546875" customWidth="1"/>
    <col min="2058" max="2058" width="26.7109375" customWidth="1"/>
    <col min="2059" max="2059" width="3.7109375" customWidth="1"/>
    <col min="2060" max="2060" width="4.140625" customWidth="1"/>
    <col min="2062" max="2062" width="3.42578125" customWidth="1"/>
    <col min="2063" max="2063" width="1" customWidth="1"/>
    <col min="2064" max="2064" width="4.28515625" customWidth="1"/>
    <col min="2065" max="2065" width="3.85546875" customWidth="1"/>
    <col min="2066" max="2066" width="5.7109375" customWidth="1"/>
    <col min="2067" max="2067" width="1.7109375" customWidth="1"/>
    <col min="2068" max="2068" width="1.140625" customWidth="1"/>
    <col min="2069" max="2069" width="4" customWidth="1"/>
    <col min="2070" max="2070" width="8.85546875" customWidth="1"/>
    <col min="2071" max="2071" width="2.42578125" customWidth="1"/>
    <col min="2072" max="2072" width="1.7109375" customWidth="1"/>
    <col min="2073" max="2073" width="4.7109375" customWidth="1"/>
    <col min="2074" max="2074" width="1.42578125" customWidth="1"/>
    <col min="2075" max="2075" width="4.7109375" customWidth="1"/>
    <col min="2076" max="2076" width="5.5703125" customWidth="1"/>
    <col min="2077" max="2077" width="4.140625" customWidth="1"/>
    <col min="2078" max="2078" width="4" customWidth="1"/>
    <col min="2079" max="2079" width="3.5703125" customWidth="1"/>
    <col min="2080" max="2080" width="4.5703125" customWidth="1"/>
    <col min="2081" max="2081" width="4.7109375" customWidth="1"/>
    <col min="2084" max="2087" width="0" hidden="1" customWidth="1"/>
    <col min="2305" max="2305" width="3.85546875" customWidth="1"/>
    <col min="2306" max="2306" width="3.42578125" customWidth="1"/>
    <col min="2307" max="2307" width="2.28515625" customWidth="1"/>
    <col min="2308" max="2308" width="4.85546875" customWidth="1"/>
    <col min="2309" max="2309" width="4" customWidth="1"/>
    <col min="2310" max="2310" width="1.85546875" customWidth="1"/>
    <col min="2311" max="2311" width="3.42578125" customWidth="1"/>
    <col min="2312" max="2312" width="3.85546875" customWidth="1"/>
    <col min="2313" max="2313" width="2.85546875" customWidth="1"/>
    <col min="2314" max="2314" width="26.7109375" customWidth="1"/>
    <col min="2315" max="2315" width="3.7109375" customWidth="1"/>
    <col min="2316" max="2316" width="4.140625" customWidth="1"/>
    <col min="2318" max="2318" width="3.42578125" customWidth="1"/>
    <col min="2319" max="2319" width="1" customWidth="1"/>
    <col min="2320" max="2320" width="4.28515625" customWidth="1"/>
    <col min="2321" max="2321" width="3.85546875" customWidth="1"/>
    <col min="2322" max="2322" width="5.7109375" customWidth="1"/>
    <col min="2323" max="2323" width="1.7109375" customWidth="1"/>
    <col min="2324" max="2324" width="1.140625" customWidth="1"/>
    <col min="2325" max="2325" width="4" customWidth="1"/>
    <col min="2326" max="2326" width="8.85546875" customWidth="1"/>
    <col min="2327" max="2327" width="2.42578125" customWidth="1"/>
    <col min="2328" max="2328" width="1.7109375" customWidth="1"/>
    <col min="2329" max="2329" width="4.7109375" customWidth="1"/>
    <col min="2330" max="2330" width="1.42578125" customWidth="1"/>
    <col min="2331" max="2331" width="4.7109375" customWidth="1"/>
    <col min="2332" max="2332" width="5.5703125" customWidth="1"/>
    <col min="2333" max="2333" width="4.140625" customWidth="1"/>
    <col min="2334" max="2334" width="4" customWidth="1"/>
    <col min="2335" max="2335" width="3.5703125" customWidth="1"/>
    <col min="2336" max="2336" width="4.5703125" customWidth="1"/>
    <col min="2337" max="2337" width="4.7109375" customWidth="1"/>
    <col min="2340" max="2343" width="0" hidden="1" customWidth="1"/>
    <col min="2561" max="2561" width="3.85546875" customWidth="1"/>
    <col min="2562" max="2562" width="3.42578125" customWidth="1"/>
    <col min="2563" max="2563" width="2.28515625" customWidth="1"/>
    <col min="2564" max="2564" width="4.85546875" customWidth="1"/>
    <col min="2565" max="2565" width="4" customWidth="1"/>
    <col min="2566" max="2566" width="1.85546875" customWidth="1"/>
    <col min="2567" max="2567" width="3.42578125" customWidth="1"/>
    <col min="2568" max="2568" width="3.85546875" customWidth="1"/>
    <col min="2569" max="2569" width="2.85546875" customWidth="1"/>
    <col min="2570" max="2570" width="26.7109375" customWidth="1"/>
    <col min="2571" max="2571" width="3.7109375" customWidth="1"/>
    <col min="2572" max="2572" width="4.140625" customWidth="1"/>
    <col min="2574" max="2574" width="3.42578125" customWidth="1"/>
    <col min="2575" max="2575" width="1" customWidth="1"/>
    <col min="2576" max="2576" width="4.28515625" customWidth="1"/>
    <col min="2577" max="2577" width="3.85546875" customWidth="1"/>
    <col min="2578" max="2578" width="5.7109375" customWidth="1"/>
    <col min="2579" max="2579" width="1.7109375" customWidth="1"/>
    <col min="2580" max="2580" width="1.140625" customWidth="1"/>
    <col min="2581" max="2581" width="4" customWidth="1"/>
    <col min="2582" max="2582" width="8.85546875" customWidth="1"/>
    <col min="2583" max="2583" width="2.42578125" customWidth="1"/>
    <col min="2584" max="2584" width="1.7109375" customWidth="1"/>
    <col min="2585" max="2585" width="4.7109375" customWidth="1"/>
    <col min="2586" max="2586" width="1.42578125" customWidth="1"/>
    <col min="2587" max="2587" width="4.7109375" customWidth="1"/>
    <col min="2588" max="2588" width="5.5703125" customWidth="1"/>
    <col min="2589" max="2589" width="4.140625" customWidth="1"/>
    <col min="2590" max="2590" width="4" customWidth="1"/>
    <col min="2591" max="2591" width="3.5703125" customWidth="1"/>
    <col min="2592" max="2592" width="4.5703125" customWidth="1"/>
    <col min="2593" max="2593" width="4.7109375" customWidth="1"/>
    <col min="2596" max="2599" width="0" hidden="1" customWidth="1"/>
    <col min="2817" max="2817" width="3.85546875" customWidth="1"/>
    <col min="2818" max="2818" width="3.42578125" customWidth="1"/>
    <col min="2819" max="2819" width="2.28515625" customWidth="1"/>
    <col min="2820" max="2820" width="4.85546875" customWidth="1"/>
    <col min="2821" max="2821" width="4" customWidth="1"/>
    <col min="2822" max="2822" width="1.85546875" customWidth="1"/>
    <col min="2823" max="2823" width="3.42578125" customWidth="1"/>
    <col min="2824" max="2824" width="3.85546875" customWidth="1"/>
    <col min="2825" max="2825" width="2.85546875" customWidth="1"/>
    <col min="2826" max="2826" width="26.7109375" customWidth="1"/>
    <col min="2827" max="2827" width="3.7109375" customWidth="1"/>
    <col min="2828" max="2828" width="4.140625" customWidth="1"/>
    <col min="2830" max="2830" width="3.42578125" customWidth="1"/>
    <col min="2831" max="2831" width="1" customWidth="1"/>
    <col min="2832" max="2832" width="4.28515625" customWidth="1"/>
    <col min="2833" max="2833" width="3.85546875" customWidth="1"/>
    <col min="2834" max="2834" width="5.7109375" customWidth="1"/>
    <col min="2835" max="2835" width="1.7109375" customWidth="1"/>
    <col min="2836" max="2836" width="1.140625" customWidth="1"/>
    <col min="2837" max="2837" width="4" customWidth="1"/>
    <col min="2838" max="2838" width="8.85546875" customWidth="1"/>
    <col min="2839" max="2839" width="2.42578125" customWidth="1"/>
    <col min="2840" max="2840" width="1.7109375" customWidth="1"/>
    <col min="2841" max="2841" width="4.7109375" customWidth="1"/>
    <col min="2842" max="2842" width="1.42578125" customWidth="1"/>
    <col min="2843" max="2843" width="4.7109375" customWidth="1"/>
    <col min="2844" max="2844" width="5.5703125" customWidth="1"/>
    <col min="2845" max="2845" width="4.140625" customWidth="1"/>
    <col min="2846" max="2846" width="4" customWidth="1"/>
    <col min="2847" max="2847" width="3.5703125" customWidth="1"/>
    <col min="2848" max="2848" width="4.5703125" customWidth="1"/>
    <col min="2849" max="2849" width="4.7109375" customWidth="1"/>
    <col min="2852" max="2855" width="0" hidden="1" customWidth="1"/>
    <col min="3073" max="3073" width="3.85546875" customWidth="1"/>
    <col min="3074" max="3074" width="3.42578125" customWidth="1"/>
    <col min="3075" max="3075" width="2.28515625" customWidth="1"/>
    <col min="3076" max="3076" width="4.85546875" customWidth="1"/>
    <col min="3077" max="3077" width="4" customWidth="1"/>
    <col min="3078" max="3078" width="1.85546875" customWidth="1"/>
    <col min="3079" max="3079" width="3.42578125" customWidth="1"/>
    <col min="3080" max="3080" width="3.85546875" customWidth="1"/>
    <col min="3081" max="3081" width="2.85546875" customWidth="1"/>
    <col min="3082" max="3082" width="26.7109375" customWidth="1"/>
    <col min="3083" max="3083" width="3.7109375" customWidth="1"/>
    <col min="3084" max="3084" width="4.140625" customWidth="1"/>
    <col min="3086" max="3086" width="3.42578125" customWidth="1"/>
    <col min="3087" max="3087" width="1" customWidth="1"/>
    <col min="3088" max="3088" width="4.28515625" customWidth="1"/>
    <col min="3089" max="3089" width="3.85546875" customWidth="1"/>
    <col min="3090" max="3090" width="5.7109375" customWidth="1"/>
    <col min="3091" max="3091" width="1.7109375" customWidth="1"/>
    <col min="3092" max="3092" width="1.140625" customWidth="1"/>
    <col min="3093" max="3093" width="4" customWidth="1"/>
    <col min="3094" max="3094" width="8.85546875" customWidth="1"/>
    <col min="3095" max="3095" width="2.42578125" customWidth="1"/>
    <col min="3096" max="3096" width="1.7109375" customWidth="1"/>
    <col min="3097" max="3097" width="4.7109375" customWidth="1"/>
    <col min="3098" max="3098" width="1.42578125" customWidth="1"/>
    <col min="3099" max="3099" width="4.7109375" customWidth="1"/>
    <col min="3100" max="3100" width="5.5703125" customWidth="1"/>
    <col min="3101" max="3101" width="4.140625" customWidth="1"/>
    <col min="3102" max="3102" width="4" customWidth="1"/>
    <col min="3103" max="3103" width="3.5703125" customWidth="1"/>
    <col min="3104" max="3104" width="4.5703125" customWidth="1"/>
    <col min="3105" max="3105" width="4.7109375" customWidth="1"/>
    <col min="3108" max="3111" width="0" hidden="1" customWidth="1"/>
    <col min="3329" max="3329" width="3.85546875" customWidth="1"/>
    <col min="3330" max="3330" width="3.42578125" customWidth="1"/>
    <col min="3331" max="3331" width="2.28515625" customWidth="1"/>
    <col min="3332" max="3332" width="4.85546875" customWidth="1"/>
    <col min="3333" max="3333" width="4" customWidth="1"/>
    <col min="3334" max="3334" width="1.85546875" customWidth="1"/>
    <col min="3335" max="3335" width="3.42578125" customWidth="1"/>
    <col min="3336" max="3336" width="3.85546875" customWidth="1"/>
    <col min="3337" max="3337" width="2.85546875" customWidth="1"/>
    <col min="3338" max="3338" width="26.7109375" customWidth="1"/>
    <col min="3339" max="3339" width="3.7109375" customWidth="1"/>
    <col min="3340" max="3340" width="4.140625" customWidth="1"/>
    <col min="3342" max="3342" width="3.42578125" customWidth="1"/>
    <col min="3343" max="3343" width="1" customWidth="1"/>
    <col min="3344" max="3344" width="4.28515625" customWidth="1"/>
    <col min="3345" max="3345" width="3.85546875" customWidth="1"/>
    <col min="3346" max="3346" width="5.7109375" customWidth="1"/>
    <col min="3347" max="3347" width="1.7109375" customWidth="1"/>
    <col min="3348" max="3348" width="1.140625" customWidth="1"/>
    <col min="3349" max="3349" width="4" customWidth="1"/>
    <col min="3350" max="3350" width="8.85546875" customWidth="1"/>
    <col min="3351" max="3351" width="2.42578125" customWidth="1"/>
    <col min="3352" max="3352" width="1.7109375" customWidth="1"/>
    <col min="3353" max="3353" width="4.7109375" customWidth="1"/>
    <col min="3354" max="3354" width="1.42578125" customWidth="1"/>
    <col min="3355" max="3355" width="4.7109375" customWidth="1"/>
    <col min="3356" max="3356" width="5.5703125" customWidth="1"/>
    <col min="3357" max="3357" width="4.140625" customWidth="1"/>
    <col min="3358" max="3358" width="4" customWidth="1"/>
    <col min="3359" max="3359" width="3.5703125" customWidth="1"/>
    <col min="3360" max="3360" width="4.5703125" customWidth="1"/>
    <col min="3361" max="3361" width="4.7109375" customWidth="1"/>
    <col min="3364" max="3367" width="0" hidden="1" customWidth="1"/>
    <col min="3585" max="3585" width="3.85546875" customWidth="1"/>
    <col min="3586" max="3586" width="3.42578125" customWidth="1"/>
    <col min="3587" max="3587" width="2.28515625" customWidth="1"/>
    <col min="3588" max="3588" width="4.85546875" customWidth="1"/>
    <col min="3589" max="3589" width="4" customWidth="1"/>
    <col min="3590" max="3590" width="1.85546875" customWidth="1"/>
    <col min="3591" max="3591" width="3.42578125" customWidth="1"/>
    <col min="3592" max="3592" width="3.85546875" customWidth="1"/>
    <col min="3593" max="3593" width="2.85546875" customWidth="1"/>
    <col min="3594" max="3594" width="26.7109375" customWidth="1"/>
    <col min="3595" max="3595" width="3.7109375" customWidth="1"/>
    <col min="3596" max="3596" width="4.140625" customWidth="1"/>
    <col min="3598" max="3598" width="3.42578125" customWidth="1"/>
    <col min="3599" max="3599" width="1" customWidth="1"/>
    <col min="3600" max="3600" width="4.28515625" customWidth="1"/>
    <col min="3601" max="3601" width="3.85546875" customWidth="1"/>
    <col min="3602" max="3602" width="5.7109375" customWidth="1"/>
    <col min="3603" max="3603" width="1.7109375" customWidth="1"/>
    <col min="3604" max="3604" width="1.140625" customWidth="1"/>
    <col min="3605" max="3605" width="4" customWidth="1"/>
    <col min="3606" max="3606" width="8.85546875" customWidth="1"/>
    <col min="3607" max="3607" width="2.42578125" customWidth="1"/>
    <col min="3608" max="3608" width="1.7109375" customWidth="1"/>
    <col min="3609" max="3609" width="4.7109375" customWidth="1"/>
    <col min="3610" max="3610" width="1.42578125" customWidth="1"/>
    <col min="3611" max="3611" width="4.7109375" customWidth="1"/>
    <col min="3612" max="3612" width="5.5703125" customWidth="1"/>
    <col min="3613" max="3613" width="4.140625" customWidth="1"/>
    <col min="3614" max="3614" width="4" customWidth="1"/>
    <col min="3615" max="3615" width="3.5703125" customWidth="1"/>
    <col min="3616" max="3616" width="4.5703125" customWidth="1"/>
    <col min="3617" max="3617" width="4.7109375" customWidth="1"/>
    <col min="3620" max="3623" width="0" hidden="1" customWidth="1"/>
    <col min="3841" max="3841" width="3.85546875" customWidth="1"/>
    <col min="3842" max="3842" width="3.42578125" customWidth="1"/>
    <col min="3843" max="3843" width="2.28515625" customWidth="1"/>
    <col min="3844" max="3844" width="4.85546875" customWidth="1"/>
    <col min="3845" max="3845" width="4" customWidth="1"/>
    <col min="3846" max="3846" width="1.85546875" customWidth="1"/>
    <col min="3847" max="3847" width="3.42578125" customWidth="1"/>
    <col min="3848" max="3848" width="3.85546875" customWidth="1"/>
    <col min="3849" max="3849" width="2.85546875" customWidth="1"/>
    <col min="3850" max="3850" width="26.7109375" customWidth="1"/>
    <col min="3851" max="3851" width="3.7109375" customWidth="1"/>
    <col min="3852" max="3852" width="4.140625" customWidth="1"/>
    <col min="3854" max="3854" width="3.42578125" customWidth="1"/>
    <col min="3855" max="3855" width="1" customWidth="1"/>
    <col min="3856" max="3856" width="4.28515625" customWidth="1"/>
    <col min="3857" max="3857" width="3.85546875" customWidth="1"/>
    <col min="3858" max="3858" width="5.7109375" customWidth="1"/>
    <col min="3859" max="3859" width="1.7109375" customWidth="1"/>
    <col min="3860" max="3860" width="1.140625" customWidth="1"/>
    <col min="3861" max="3861" width="4" customWidth="1"/>
    <col min="3862" max="3862" width="8.85546875" customWidth="1"/>
    <col min="3863" max="3863" width="2.42578125" customWidth="1"/>
    <col min="3864" max="3864" width="1.7109375" customWidth="1"/>
    <col min="3865" max="3865" width="4.7109375" customWidth="1"/>
    <col min="3866" max="3866" width="1.42578125" customWidth="1"/>
    <col min="3867" max="3867" width="4.7109375" customWidth="1"/>
    <col min="3868" max="3868" width="5.5703125" customWidth="1"/>
    <col min="3869" max="3869" width="4.140625" customWidth="1"/>
    <col min="3870" max="3870" width="4" customWidth="1"/>
    <col min="3871" max="3871" width="3.5703125" customWidth="1"/>
    <col min="3872" max="3872" width="4.5703125" customWidth="1"/>
    <col min="3873" max="3873" width="4.7109375" customWidth="1"/>
    <col min="3876" max="3879" width="0" hidden="1" customWidth="1"/>
    <col min="4097" max="4097" width="3.85546875" customWidth="1"/>
    <col min="4098" max="4098" width="3.42578125" customWidth="1"/>
    <col min="4099" max="4099" width="2.28515625" customWidth="1"/>
    <col min="4100" max="4100" width="4.85546875" customWidth="1"/>
    <col min="4101" max="4101" width="4" customWidth="1"/>
    <col min="4102" max="4102" width="1.85546875" customWidth="1"/>
    <col min="4103" max="4103" width="3.42578125" customWidth="1"/>
    <col min="4104" max="4104" width="3.85546875" customWidth="1"/>
    <col min="4105" max="4105" width="2.85546875" customWidth="1"/>
    <col min="4106" max="4106" width="26.7109375" customWidth="1"/>
    <col min="4107" max="4107" width="3.7109375" customWidth="1"/>
    <col min="4108" max="4108" width="4.140625" customWidth="1"/>
    <col min="4110" max="4110" width="3.42578125" customWidth="1"/>
    <col min="4111" max="4111" width="1" customWidth="1"/>
    <col min="4112" max="4112" width="4.28515625" customWidth="1"/>
    <col min="4113" max="4113" width="3.85546875" customWidth="1"/>
    <col min="4114" max="4114" width="5.7109375" customWidth="1"/>
    <col min="4115" max="4115" width="1.7109375" customWidth="1"/>
    <col min="4116" max="4116" width="1.140625" customWidth="1"/>
    <col min="4117" max="4117" width="4" customWidth="1"/>
    <col min="4118" max="4118" width="8.85546875" customWidth="1"/>
    <col min="4119" max="4119" width="2.42578125" customWidth="1"/>
    <col min="4120" max="4120" width="1.7109375" customWidth="1"/>
    <col min="4121" max="4121" width="4.7109375" customWidth="1"/>
    <col min="4122" max="4122" width="1.42578125" customWidth="1"/>
    <col min="4123" max="4123" width="4.7109375" customWidth="1"/>
    <col min="4124" max="4124" width="5.5703125" customWidth="1"/>
    <col min="4125" max="4125" width="4.140625" customWidth="1"/>
    <col min="4126" max="4126" width="4" customWidth="1"/>
    <col min="4127" max="4127" width="3.5703125" customWidth="1"/>
    <col min="4128" max="4128" width="4.5703125" customWidth="1"/>
    <col min="4129" max="4129" width="4.7109375" customWidth="1"/>
    <col min="4132" max="4135" width="0" hidden="1" customWidth="1"/>
    <col min="4353" max="4353" width="3.85546875" customWidth="1"/>
    <col min="4354" max="4354" width="3.42578125" customWidth="1"/>
    <col min="4355" max="4355" width="2.28515625" customWidth="1"/>
    <col min="4356" max="4356" width="4.85546875" customWidth="1"/>
    <col min="4357" max="4357" width="4" customWidth="1"/>
    <col min="4358" max="4358" width="1.85546875" customWidth="1"/>
    <col min="4359" max="4359" width="3.42578125" customWidth="1"/>
    <col min="4360" max="4360" width="3.85546875" customWidth="1"/>
    <col min="4361" max="4361" width="2.85546875" customWidth="1"/>
    <col min="4362" max="4362" width="26.7109375" customWidth="1"/>
    <col min="4363" max="4363" width="3.7109375" customWidth="1"/>
    <col min="4364" max="4364" width="4.140625" customWidth="1"/>
    <col min="4366" max="4366" width="3.42578125" customWidth="1"/>
    <col min="4367" max="4367" width="1" customWidth="1"/>
    <col min="4368" max="4368" width="4.28515625" customWidth="1"/>
    <col min="4369" max="4369" width="3.85546875" customWidth="1"/>
    <col min="4370" max="4370" width="5.7109375" customWidth="1"/>
    <col min="4371" max="4371" width="1.7109375" customWidth="1"/>
    <col min="4372" max="4372" width="1.140625" customWidth="1"/>
    <col min="4373" max="4373" width="4" customWidth="1"/>
    <col min="4374" max="4374" width="8.85546875" customWidth="1"/>
    <col min="4375" max="4375" width="2.42578125" customWidth="1"/>
    <col min="4376" max="4376" width="1.7109375" customWidth="1"/>
    <col min="4377" max="4377" width="4.7109375" customWidth="1"/>
    <col min="4378" max="4378" width="1.42578125" customWidth="1"/>
    <col min="4379" max="4379" width="4.7109375" customWidth="1"/>
    <col min="4380" max="4380" width="5.5703125" customWidth="1"/>
    <col min="4381" max="4381" width="4.140625" customWidth="1"/>
    <col min="4382" max="4382" width="4" customWidth="1"/>
    <col min="4383" max="4383" width="3.5703125" customWidth="1"/>
    <col min="4384" max="4384" width="4.5703125" customWidth="1"/>
    <col min="4385" max="4385" width="4.7109375" customWidth="1"/>
    <col min="4388" max="4391" width="0" hidden="1" customWidth="1"/>
    <col min="4609" max="4609" width="3.85546875" customWidth="1"/>
    <col min="4610" max="4610" width="3.42578125" customWidth="1"/>
    <col min="4611" max="4611" width="2.28515625" customWidth="1"/>
    <col min="4612" max="4612" width="4.85546875" customWidth="1"/>
    <col min="4613" max="4613" width="4" customWidth="1"/>
    <col min="4614" max="4614" width="1.85546875" customWidth="1"/>
    <col min="4615" max="4615" width="3.42578125" customWidth="1"/>
    <col min="4616" max="4616" width="3.85546875" customWidth="1"/>
    <col min="4617" max="4617" width="2.85546875" customWidth="1"/>
    <col min="4618" max="4618" width="26.7109375" customWidth="1"/>
    <col min="4619" max="4619" width="3.7109375" customWidth="1"/>
    <col min="4620" max="4620" width="4.140625" customWidth="1"/>
    <col min="4622" max="4622" width="3.42578125" customWidth="1"/>
    <col min="4623" max="4623" width="1" customWidth="1"/>
    <col min="4624" max="4624" width="4.28515625" customWidth="1"/>
    <col min="4625" max="4625" width="3.85546875" customWidth="1"/>
    <col min="4626" max="4626" width="5.7109375" customWidth="1"/>
    <col min="4627" max="4627" width="1.7109375" customWidth="1"/>
    <col min="4628" max="4628" width="1.140625" customWidth="1"/>
    <col min="4629" max="4629" width="4" customWidth="1"/>
    <col min="4630" max="4630" width="8.85546875" customWidth="1"/>
    <col min="4631" max="4631" width="2.42578125" customWidth="1"/>
    <col min="4632" max="4632" width="1.7109375" customWidth="1"/>
    <col min="4633" max="4633" width="4.7109375" customWidth="1"/>
    <col min="4634" max="4634" width="1.42578125" customWidth="1"/>
    <col min="4635" max="4635" width="4.7109375" customWidth="1"/>
    <col min="4636" max="4636" width="5.5703125" customWidth="1"/>
    <col min="4637" max="4637" width="4.140625" customWidth="1"/>
    <col min="4638" max="4638" width="4" customWidth="1"/>
    <col min="4639" max="4639" width="3.5703125" customWidth="1"/>
    <col min="4640" max="4640" width="4.5703125" customWidth="1"/>
    <col min="4641" max="4641" width="4.7109375" customWidth="1"/>
    <col min="4644" max="4647" width="0" hidden="1" customWidth="1"/>
    <col min="4865" max="4865" width="3.85546875" customWidth="1"/>
    <col min="4866" max="4866" width="3.42578125" customWidth="1"/>
    <col min="4867" max="4867" width="2.28515625" customWidth="1"/>
    <col min="4868" max="4868" width="4.85546875" customWidth="1"/>
    <col min="4869" max="4869" width="4" customWidth="1"/>
    <col min="4870" max="4870" width="1.85546875" customWidth="1"/>
    <col min="4871" max="4871" width="3.42578125" customWidth="1"/>
    <col min="4872" max="4872" width="3.85546875" customWidth="1"/>
    <col min="4873" max="4873" width="2.85546875" customWidth="1"/>
    <col min="4874" max="4874" width="26.7109375" customWidth="1"/>
    <col min="4875" max="4875" width="3.7109375" customWidth="1"/>
    <col min="4876" max="4876" width="4.140625" customWidth="1"/>
    <col min="4878" max="4878" width="3.42578125" customWidth="1"/>
    <col min="4879" max="4879" width="1" customWidth="1"/>
    <col min="4880" max="4880" width="4.28515625" customWidth="1"/>
    <col min="4881" max="4881" width="3.85546875" customWidth="1"/>
    <col min="4882" max="4882" width="5.7109375" customWidth="1"/>
    <col min="4883" max="4883" width="1.7109375" customWidth="1"/>
    <col min="4884" max="4884" width="1.140625" customWidth="1"/>
    <col min="4885" max="4885" width="4" customWidth="1"/>
    <col min="4886" max="4886" width="8.85546875" customWidth="1"/>
    <col min="4887" max="4887" width="2.42578125" customWidth="1"/>
    <col min="4888" max="4888" width="1.7109375" customWidth="1"/>
    <col min="4889" max="4889" width="4.7109375" customWidth="1"/>
    <col min="4890" max="4890" width="1.42578125" customWidth="1"/>
    <col min="4891" max="4891" width="4.7109375" customWidth="1"/>
    <col min="4892" max="4892" width="5.5703125" customWidth="1"/>
    <col min="4893" max="4893" width="4.140625" customWidth="1"/>
    <col min="4894" max="4894" width="4" customWidth="1"/>
    <col min="4895" max="4895" width="3.5703125" customWidth="1"/>
    <col min="4896" max="4896" width="4.5703125" customWidth="1"/>
    <col min="4897" max="4897" width="4.7109375" customWidth="1"/>
    <col min="4900" max="4903" width="0" hidden="1" customWidth="1"/>
    <col min="5121" max="5121" width="3.85546875" customWidth="1"/>
    <col min="5122" max="5122" width="3.42578125" customWidth="1"/>
    <col min="5123" max="5123" width="2.28515625" customWidth="1"/>
    <col min="5124" max="5124" width="4.85546875" customWidth="1"/>
    <col min="5125" max="5125" width="4" customWidth="1"/>
    <col min="5126" max="5126" width="1.85546875" customWidth="1"/>
    <col min="5127" max="5127" width="3.42578125" customWidth="1"/>
    <col min="5128" max="5128" width="3.85546875" customWidth="1"/>
    <col min="5129" max="5129" width="2.85546875" customWidth="1"/>
    <col min="5130" max="5130" width="26.7109375" customWidth="1"/>
    <col min="5131" max="5131" width="3.7109375" customWidth="1"/>
    <col min="5132" max="5132" width="4.140625" customWidth="1"/>
    <col min="5134" max="5134" width="3.42578125" customWidth="1"/>
    <col min="5135" max="5135" width="1" customWidth="1"/>
    <col min="5136" max="5136" width="4.28515625" customWidth="1"/>
    <col min="5137" max="5137" width="3.85546875" customWidth="1"/>
    <col min="5138" max="5138" width="5.7109375" customWidth="1"/>
    <col min="5139" max="5139" width="1.7109375" customWidth="1"/>
    <col min="5140" max="5140" width="1.140625" customWidth="1"/>
    <col min="5141" max="5141" width="4" customWidth="1"/>
    <col min="5142" max="5142" width="8.85546875" customWidth="1"/>
    <col min="5143" max="5143" width="2.42578125" customWidth="1"/>
    <col min="5144" max="5144" width="1.7109375" customWidth="1"/>
    <col min="5145" max="5145" width="4.7109375" customWidth="1"/>
    <col min="5146" max="5146" width="1.42578125" customWidth="1"/>
    <col min="5147" max="5147" width="4.7109375" customWidth="1"/>
    <col min="5148" max="5148" width="5.5703125" customWidth="1"/>
    <col min="5149" max="5149" width="4.140625" customWidth="1"/>
    <col min="5150" max="5150" width="4" customWidth="1"/>
    <col min="5151" max="5151" width="3.5703125" customWidth="1"/>
    <col min="5152" max="5152" width="4.5703125" customWidth="1"/>
    <col min="5153" max="5153" width="4.7109375" customWidth="1"/>
    <col min="5156" max="5159" width="0" hidden="1" customWidth="1"/>
    <col min="5377" max="5377" width="3.85546875" customWidth="1"/>
    <col min="5378" max="5378" width="3.42578125" customWidth="1"/>
    <col min="5379" max="5379" width="2.28515625" customWidth="1"/>
    <col min="5380" max="5380" width="4.85546875" customWidth="1"/>
    <col min="5381" max="5381" width="4" customWidth="1"/>
    <col min="5382" max="5382" width="1.85546875" customWidth="1"/>
    <col min="5383" max="5383" width="3.42578125" customWidth="1"/>
    <col min="5384" max="5384" width="3.85546875" customWidth="1"/>
    <col min="5385" max="5385" width="2.85546875" customWidth="1"/>
    <col min="5386" max="5386" width="26.7109375" customWidth="1"/>
    <col min="5387" max="5387" width="3.7109375" customWidth="1"/>
    <col min="5388" max="5388" width="4.140625" customWidth="1"/>
    <col min="5390" max="5390" width="3.42578125" customWidth="1"/>
    <col min="5391" max="5391" width="1" customWidth="1"/>
    <col min="5392" max="5392" width="4.28515625" customWidth="1"/>
    <col min="5393" max="5393" width="3.85546875" customWidth="1"/>
    <col min="5394" max="5394" width="5.7109375" customWidth="1"/>
    <col min="5395" max="5395" width="1.7109375" customWidth="1"/>
    <col min="5396" max="5396" width="1.140625" customWidth="1"/>
    <col min="5397" max="5397" width="4" customWidth="1"/>
    <col min="5398" max="5398" width="8.85546875" customWidth="1"/>
    <col min="5399" max="5399" width="2.42578125" customWidth="1"/>
    <col min="5400" max="5400" width="1.7109375" customWidth="1"/>
    <col min="5401" max="5401" width="4.7109375" customWidth="1"/>
    <col min="5402" max="5402" width="1.42578125" customWidth="1"/>
    <col min="5403" max="5403" width="4.7109375" customWidth="1"/>
    <col min="5404" max="5404" width="5.5703125" customWidth="1"/>
    <col min="5405" max="5405" width="4.140625" customWidth="1"/>
    <col min="5406" max="5406" width="4" customWidth="1"/>
    <col min="5407" max="5407" width="3.5703125" customWidth="1"/>
    <col min="5408" max="5408" width="4.5703125" customWidth="1"/>
    <col min="5409" max="5409" width="4.7109375" customWidth="1"/>
    <col min="5412" max="5415" width="0" hidden="1" customWidth="1"/>
    <col min="5633" max="5633" width="3.85546875" customWidth="1"/>
    <col min="5634" max="5634" width="3.42578125" customWidth="1"/>
    <col min="5635" max="5635" width="2.28515625" customWidth="1"/>
    <col min="5636" max="5636" width="4.85546875" customWidth="1"/>
    <col min="5637" max="5637" width="4" customWidth="1"/>
    <col min="5638" max="5638" width="1.85546875" customWidth="1"/>
    <col min="5639" max="5639" width="3.42578125" customWidth="1"/>
    <col min="5640" max="5640" width="3.85546875" customWidth="1"/>
    <col min="5641" max="5641" width="2.85546875" customWidth="1"/>
    <col min="5642" max="5642" width="26.7109375" customWidth="1"/>
    <col min="5643" max="5643" width="3.7109375" customWidth="1"/>
    <col min="5644" max="5644" width="4.140625" customWidth="1"/>
    <col min="5646" max="5646" width="3.42578125" customWidth="1"/>
    <col min="5647" max="5647" width="1" customWidth="1"/>
    <col min="5648" max="5648" width="4.28515625" customWidth="1"/>
    <col min="5649" max="5649" width="3.85546875" customWidth="1"/>
    <col min="5650" max="5650" width="5.7109375" customWidth="1"/>
    <col min="5651" max="5651" width="1.7109375" customWidth="1"/>
    <col min="5652" max="5652" width="1.140625" customWidth="1"/>
    <col min="5653" max="5653" width="4" customWidth="1"/>
    <col min="5654" max="5654" width="8.85546875" customWidth="1"/>
    <col min="5655" max="5655" width="2.42578125" customWidth="1"/>
    <col min="5656" max="5656" width="1.7109375" customWidth="1"/>
    <col min="5657" max="5657" width="4.7109375" customWidth="1"/>
    <col min="5658" max="5658" width="1.42578125" customWidth="1"/>
    <col min="5659" max="5659" width="4.7109375" customWidth="1"/>
    <col min="5660" max="5660" width="5.5703125" customWidth="1"/>
    <col min="5661" max="5661" width="4.140625" customWidth="1"/>
    <col min="5662" max="5662" width="4" customWidth="1"/>
    <col min="5663" max="5663" width="3.5703125" customWidth="1"/>
    <col min="5664" max="5664" width="4.5703125" customWidth="1"/>
    <col min="5665" max="5665" width="4.7109375" customWidth="1"/>
    <col min="5668" max="5671" width="0" hidden="1" customWidth="1"/>
    <col min="5889" max="5889" width="3.85546875" customWidth="1"/>
    <col min="5890" max="5890" width="3.42578125" customWidth="1"/>
    <col min="5891" max="5891" width="2.28515625" customWidth="1"/>
    <col min="5892" max="5892" width="4.85546875" customWidth="1"/>
    <col min="5893" max="5893" width="4" customWidth="1"/>
    <col min="5894" max="5894" width="1.85546875" customWidth="1"/>
    <col min="5895" max="5895" width="3.42578125" customWidth="1"/>
    <col min="5896" max="5896" width="3.85546875" customWidth="1"/>
    <col min="5897" max="5897" width="2.85546875" customWidth="1"/>
    <col min="5898" max="5898" width="26.7109375" customWidth="1"/>
    <col min="5899" max="5899" width="3.7109375" customWidth="1"/>
    <col min="5900" max="5900" width="4.140625" customWidth="1"/>
    <col min="5902" max="5902" width="3.42578125" customWidth="1"/>
    <col min="5903" max="5903" width="1" customWidth="1"/>
    <col min="5904" max="5904" width="4.28515625" customWidth="1"/>
    <col min="5905" max="5905" width="3.85546875" customWidth="1"/>
    <col min="5906" max="5906" width="5.7109375" customWidth="1"/>
    <col min="5907" max="5907" width="1.7109375" customWidth="1"/>
    <col min="5908" max="5908" width="1.140625" customWidth="1"/>
    <col min="5909" max="5909" width="4" customWidth="1"/>
    <col min="5910" max="5910" width="8.85546875" customWidth="1"/>
    <col min="5911" max="5911" width="2.42578125" customWidth="1"/>
    <col min="5912" max="5912" width="1.7109375" customWidth="1"/>
    <col min="5913" max="5913" width="4.7109375" customWidth="1"/>
    <col min="5914" max="5914" width="1.42578125" customWidth="1"/>
    <col min="5915" max="5915" width="4.7109375" customWidth="1"/>
    <col min="5916" max="5916" width="5.5703125" customWidth="1"/>
    <col min="5917" max="5917" width="4.140625" customWidth="1"/>
    <col min="5918" max="5918" width="4" customWidth="1"/>
    <col min="5919" max="5919" width="3.5703125" customWidth="1"/>
    <col min="5920" max="5920" width="4.5703125" customWidth="1"/>
    <col min="5921" max="5921" width="4.7109375" customWidth="1"/>
    <col min="5924" max="5927" width="0" hidden="1" customWidth="1"/>
    <col min="6145" max="6145" width="3.85546875" customWidth="1"/>
    <col min="6146" max="6146" width="3.42578125" customWidth="1"/>
    <col min="6147" max="6147" width="2.28515625" customWidth="1"/>
    <col min="6148" max="6148" width="4.85546875" customWidth="1"/>
    <col min="6149" max="6149" width="4" customWidth="1"/>
    <col min="6150" max="6150" width="1.85546875" customWidth="1"/>
    <col min="6151" max="6151" width="3.42578125" customWidth="1"/>
    <col min="6152" max="6152" width="3.85546875" customWidth="1"/>
    <col min="6153" max="6153" width="2.85546875" customWidth="1"/>
    <col min="6154" max="6154" width="26.7109375" customWidth="1"/>
    <col min="6155" max="6155" width="3.7109375" customWidth="1"/>
    <col min="6156" max="6156" width="4.140625" customWidth="1"/>
    <col min="6158" max="6158" width="3.42578125" customWidth="1"/>
    <col min="6159" max="6159" width="1" customWidth="1"/>
    <col min="6160" max="6160" width="4.28515625" customWidth="1"/>
    <col min="6161" max="6161" width="3.85546875" customWidth="1"/>
    <col min="6162" max="6162" width="5.7109375" customWidth="1"/>
    <col min="6163" max="6163" width="1.7109375" customWidth="1"/>
    <col min="6164" max="6164" width="1.140625" customWidth="1"/>
    <col min="6165" max="6165" width="4" customWidth="1"/>
    <col min="6166" max="6166" width="8.85546875" customWidth="1"/>
    <col min="6167" max="6167" width="2.42578125" customWidth="1"/>
    <col min="6168" max="6168" width="1.7109375" customWidth="1"/>
    <col min="6169" max="6169" width="4.7109375" customWidth="1"/>
    <col min="6170" max="6170" width="1.42578125" customWidth="1"/>
    <col min="6171" max="6171" width="4.7109375" customWidth="1"/>
    <col min="6172" max="6172" width="5.5703125" customWidth="1"/>
    <col min="6173" max="6173" width="4.140625" customWidth="1"/>
    <col min="6174" max="6174" width="4" customWidth="1"/>
    <col min="6175" max="6175" width="3.5703125" customWidth="1"/>
    <col min="6176" max="6176" width="4.5703125" customWidth="1"/>
    <col min="6177" max="6177" width="4.7109375" customWidth="1"/>
    <col min="6180" max="6183" width="0" hidden="1" customWidth="1"/>
    <col min="6401" max="6401" width="3.85546875" customWidth="1"/>
    <col min="6402" max="6402" width="3.42578125" customWidth="1"/>
    <col min="6403" max="6403" width="2.28515625" customWidth="1"/>
    <col min="6404" max="6404" width="4.85546875" customWidth="1"/>
    <col min="6405" max="6405" width="4" customWidth="1"/>
    <col min="6406" max="6406" width="1.85546875" customWidth="1"/>
    <col min="6407" max="6407" width="3.42578125" customWidth="1"/>
    <col min="6408" max="6408" width="3.85546875" customWidth="1"/>
    <col min="6409" max="6409" width="2.85546875" customWidth="1"/>
    <col min="6410" max="6410" width="26.7109375" customWidth="1"/>
    <col min="6411" max="6411" width="3.7109375" customWidth="1"/>
    <col min="6412" max="6412" width="4.140625" customWidth="1"/>
    <col min="6414" max="6414" width="3.42578125" customWidth="1"/>
    <col min="6415" max="6415" width="1" customWidth="1"/>
    <col min="6416" max="6416" width="4.28515625" customWidth="1"/>
    <col min="6417" max="6417" width="3.85546875" customWidth="1"/>
    <col min="6418" max="6418" width="5.7109375" customWidth="1"/>
    <col min="6419" max="6419" width="1.7109375" customWidth="1"/>
    <col min="6420" max="6420" width="1.140625" customWidth="1"/>
    <col min="6421" max="6421" width="4" customWidth="1"/>
    <col min="6422" max="6422" width="8.85546875" customWidth="1"/>
    <col min="6423" max="6423" width="2.42578125" customWidth="1"/>
    <col min="6424" max="6424" width="1.7109375" customWidth="1"/>
    <col min="6425" max="6425" width="4.7109375" customWidth="1"/>
    <col min="6426" max="6426" width="1.42578125" customWidth="1"/>
    <col min="6427" max="6427" width="4.7109375" customWidth="1"/>
    <col min="6428" max="6428" width="5.5703125" customWidth="1"/>
    <col min="6429" max="6429" width="4.140625" customWidth="1"/>
    <col min="6430" max="6430" width="4" customWidth="1"/>
    <col min="6431" max="6431" width="3.5703125" customWidth="1"/>
    <col min="6432" max="6432" width="4.5703125" customWidth="1"/>
    <col min="6433" max="6433" width="4.7109375" customWidth="1"/>
    <col min="6436" max="6439" width="0" hidden="1" customWidth="1"/>
    <col min="6657" max="6657" width="3.85546875" customWidth="1"/>
    <col min="6658" max="6658" width="3.42578125" customWidth="1"/>
    <col min="6659" max="6659" width="2.28515625" customWidth="1"/>
    <col min="6660" max="6660" width="4.85546875" customWidth="1"/>
    <col min="6661" max="6661" width="4" customWidth="1"/>
    <col min="6662" max="6662" width="1.85546875" customWidth="1"/>
    <col min="6663" max="6663" width="3.42578125" customWidth="1"/>
    <col min="6664" max="6664" width="3.85546875" customWidth="1"/>
    <col min="6665" max="6665" width="2.85546875" customWidth="1"/>
    <col min="6666" max="6666" width="26.7109375" customWidth="1"/>
    <col min="6667" max="6667" width="3.7109375" customWidth="1"/>
    <col min="6668" max="6668" width="4.140625" customWidth="1"/>
    <col min="6670" max="6670" width="3.42578125" customWidth="1"/>
    <col min="6671" max="6671" width="1" customWidth="1"/>
    <col min="6672" max="6672" width="4.28515625" customWidth="1"/>
    <col min="6673" max="6673" width="3.85546875" customWidth="1"/>
    <col min="6674" max="6674" width="5.7109375" customWidth="1"/>
    <col min="6675" max="6675" width="1.7109375" customWidth="1"/>
    <col min="6676" max="6676" width="1.140625" customWidth="1"/>
    <col min="6677" max="6677" width="4" customWidth="1"/>
    <col min="6678" max="6678" width="8.85546875" customWidth="1"/>
    <col min="6679" max="6679" width="2.42578125" customWidth="1"/>
    <col min="6680" max="6680" width="1.7109375" customWidth="1"/>
    <col min="6681" max="6681" width="4.7109375" customWidth="1"/>
    <col min="6682" max="6682" width="1.42578125" customWidth="1"/>
    <col min="6683" max="6683" width="4.7109375" customWidth="1"/>
    <col min="6684" max="6684" width="5.5703125" customWidth="1"/>
    <col min="6685" max="6685" width="4.140625" customWidth="1"/>
    <col min="6686" max="6686" width="4" customWidth="1"/>
    <col min="6687" max="6687" width="3.5703125" customWidth="1"/>
    <col min="6688" max="6688" width="4.5703125" customWidth="1"/>
    <col min="6689" max="6689" width="4.7109375" customWidth="1"/>
    <col min="6692" max="6695" width="0" hidden="1" customWidth="1"/>
    <col min="6913" max="6913" width="3.85546875" customWidth="1"/>
    <col min="6914" max="6914" width="3.42578125" customWidth="1"/>
    <col min="6915" max="6915" width="2.28515625" customWidth="1"/>
    <col min="6916" max="6916" width="4.85546875" customWidth="1"/>
    <col min="6917" max="6917" width="4" customWidth="1"/>
    <col min="6918" max="6918" width="1.85546875" customWidth="1"/>
    <col min="6919" max="6919" width="3.42578125" customWidth="1"/>
    <col min="6920" max="6920" width="3.85546875" customWidth="1"/>
    <col min="6921" max="6921" width="2.85546875" customWidth="1"/>
    <col min="6922" max="6922" width="26.7109375" customWidth="1"/>
    <col min="6923" max="6923" width="3.7109375" customWidth="1"/>
    <col min="6924" max="6924" width="4.140625" customWidth="1"/>
    <col min="6926" max="6926" width="3.42578125" customWidth="1"/>
    <col min="6927" max="6927" width="1" customWidth="1"/>
    <col min="6928" max="6928" width="4.28515625" customWidth="1"/>
    <col min="6929" max="6929" width="3.85546875" customWidth="1"/>
    <col min="6930" max="6930" width="5.7109375" customWidth="1"/>
    <col min="6931" max="6931" width="1.7109375" customWidth="1"/>
    <col min="6932" max="6932" width="1.140625" customWidth="1"/>
    <col min="6933" max="6933" width="4" customWidth="1"/>
    <col min="6934" max="6934" width="8.85546875" customWidth="1"/>
    <col min="6935" max="6935" width="2.42578125" customWidth="1"/>
    <col min="6936" max="6936" width="1.7109375" customWidth="1"/>
    <col min="6937" max="6937" width="4.7109375" customWidth="1"/>
    <col min="6938" max="6938" width="1.42578125" customWidth="1"/>
    <col min="6939" max="6939" width="4.7109375" customWidth="1"/>
    <col min="6940" max="6940" width="5.5703125" customWidth="1"/>
    <col min="6941" max="6941" width="4.140625" customWidth="1"/>
    <col min="6942" max="6942" width="4" customWidth="1"/>
    <col min="6943" max="6943" width="3.5703125" customWidth="1"/>
    <col min="6944" max="6944" width="4.5703125" customWidth="1"/>
    <col min="6945" max="6945" width="4.7109375" customWidth="1"/>
    <col min="6948" max="6951" width="0" hidden="1" customWidth="1"/>
    <col min="7169" max="7169" width="3.85546875" customWidth="1"/>
    <col min="7170" max="7170" width="3.42578125" customWidth="1"/>
    <col min="7171" max="7171" width="2.28515625" customWidth="1"/>
    <col min="7172" max="7172" width="4.85546875" customWidth="1"/>
    <col min="7173" max="7173" width="4" customWidth="1"/>
    <col min="7174" max="7174" width="1.85546875" customWidth="1"/>
    <col min="7175" max="7175" width="3.42578125" customWidth="1"/>
    <col min="7176" max="7176" width="3.85546875" customWidth="1"/>
    <col min="7177" max="7177" width="2.85546875" customWidth="1"/>
    <col min="7178" max="7178" width="26.7109375" customWidth="1"/>
    <col min="7179" max="7179" width="3.7109375" customWidth="1"/>
    <col min="7180" max="7180" width="4.140625" customWidth="1"/>
    <col min="7182" max="7182" width="3.42578125" customWidth="1"/>
    <col min="7183" max="7183" width="1" customWidth="1"/>
    <col min="7184" max="7184" width="4.28515625" customWidth="1"/>
    <col min="7185" max="7185" width="3.85546875" customWidth="1"/>
    <col min="7186" max="7186" width="5.7109375" customWidth="1"/>
    <col min="7187" max="7187" width="1.7109375" customWidth="1"/>
    <col min="7188" max="7188" width="1.140625" customWidth="1"/>
    <col min="7189" max="7189" width="4" customWidth="1"/>
    <col min="7190" max="7190" width="8.85546875" customWidth="1"/>
    <col min="7191" max="7191" width="2.42578125" customWidth="1"/>
    <col min="7192" max="7192" width="1.7109375" customWidth="1"/>
    <col min="7193" max="7193" width="4.7109375" customWidth="1"/>
    <col min="7194" max="7194" width="1.42578125" customWidth="1"/>
    <col min="7195" max="7195" width="4.7109375" customWidth="1"/>
    <col min="7196" max="7196" width="5.5703125" customWidth="1"/>
    <col min="7197" max="7197" width="4.140625" customWidth="1"/>
    <col min="7198" max="7198" width="4" customWidth="1"/>
    <col min="7199" max="7199" width="3.5703125" customWidth="1"/>
    <col min="7200" max="7200" width="4.5703125" customWidth="1"/>
    <col min="7201" max="7201" width="4.7109375" customWidth="1"/>
    <col min="7204" max="7207" width="0" hidden="1" customWidth="1"/>
    <col min="7425" max="7425" width="3.85546875" customWidth="1"/>
    <col min="7426" max="7426" width="3.42578125" customWidth="1"/>
    <col min="7427" max="7427" width="2.28515625" customWidth="1"/>
    <col min="7428" max="7428" width="4.85546875" customWidth="1"/>
    <col min="7429" max="7429" width="4" customWidth="1"/>
    <col min="7430" max="7430" width="1.85546875" customWidth="1"/>
    <col min="7431" max="7431" width="3.42578125" customWidth="1"/>
    <col min="7432" max="7432" width="3.85546875" customWidth="1"/>
    <col min="7433" max="7433" width="2.85546875" customWidth="1"/>
    <col min="7434" max="7434" width="26.7109375" customWidth="1"/>
    <col min="7435" max="7435" width="3.7109375" customWidth="1"/>
    <col min="7436" max="7436" width="4.140625" customWidth="1"/>
    <col min="7438" max="7438" width="3.42578125" customWidth="1"/>
    <col min="7439" max="7439" width="1" customWidth="1"/>
    <col min="7440" max="7440" width="4.28515625" customWidth="1"/>
    <col min="7441" max="7441" width="3.85546875" customWidth="1"/>
    <col min="7442" max="7442" width="5.7109375" customWidth="1"/>
    <col min="7443" max="7443" width="1.7109375" customWidth="1"/>
    <col min="7444" max="7444" width="1.140625" customWidth="1"/>
    <col min="7445" max="7445" width="4" customWidth="1"/>
    <col min="7446" max="7446" width="8.85546875" customWidth="1"/>
    <col min="7447" max="7447" width="2.42578125" customWidth="1"/>
    <col min="7448" max="7448" width="1.7109375" customWidth="1"/>
    <col min="7449" max="7449" width="4.7109375" customWidth="1"/>
    <col min="7450" max="7450" width="1.42578125" customWidth="1"/>
    <col min="7451" max="7451" width="4.7109375" customWidth="1"/>
    <col min="7452" max="7452" width="5.5703125" customWidth="1"/>
    <col min="7453" max="7453" width="4.140625" customWidth="1"/>
    <col min="7454" max="7454" width="4" customWidth="1"/>
    <col min="7455" max="7455" width="3.5703125" customWidth="1"/>
    <col min="7456" max="7456" width="4.5703125" customWidth="1"/>
    <col min="7457" max="7457" width="4.7109375" customWidth="1"/>
    <col min="7460" max="7463" width="0" hidden="1" customWidth="1"/>
    <col min="7681" max="7681" width="3.85546875" customWidth="1"/>
    <col min="7682" max="7682" width="3.42578125" customWidth="1"/>
    <col min="7683" max="7683" width="2.28515625" customWidth="1"/>
    <col min="7684" max="7684" width="4.85546875" customWidth="1"/>
    <col min="7685" max="7685" width="4" customWidth="1"/>
    <col min="7686" max="7686" width="1.85546875" customWidth="1"/>
    <col min="7687" max="7687" width="3.42578125" customWidth="1"/>
    <col min="7688" max="7688" width="3.85546875" customWidth="1"/>
    <col min="7689" max="7689" width="2.85546875" customWidth="1"/>
    <col min="7690" max="7690" width="26.7109375" customWidth="1"/>
    <col min="7691" max="7691" width="3.7109375" customWidth="1"/>
    <col min="7692" max="7692" width="4.140625" customWidth="1"/>
    <col min="7694" max="7694" width="3.42578125" customWidth="1"/>
    <col min="7695" max="7695" width="1" customWidth="1"/>
    <col min="7696" max="7696" width="4.28515625" customWidth="1"/>
    <col min="7697" max="7697" width="3.85546875" customWidth="1"/>
    <col min="7698" max="7698" width="5.7109375" customWidth="1"/>
    <col min="7699" max="7699" width="1.7109375" customWidth="1"/>
    <col min="7700" max="7700" width="1.140625" customWidth="1"/>
    <col min="7701" max="7701" width="4" customWidth="1"/>
    <col min="7702" max="7702" width="8.85546875" customWidth="1"/>
    <col min="7703" max="7703" width="2.42578125" customWidth="1"/>
    <col min="7704" max="7704" width="1.7109375" customWidth="1"/>
    <col min="7705" max="7705" width="4.7109375" customWidth="1"/>
    <col min="7706" max="7706" width="1.42578125" customWidth="1"/>
    <col min="7707" max="7707" width="4.7109375" customWidth="1"/>
    <col min="7708" max="7708" width="5.5703125" customWidth="1"/>
    <col min="7709" max="7709" width="4.140625" customWidth="1"/>
    <col min="7710" max="7710" width="4" customWidth="1"/>
    <col min="7711" max="7711" width="3.5703125" customWidth="1"/>
    <col min="7712" max="7712" width="4.5703125" customWidth="1"/>
    <col min="7713" max="7713" width="4.7109375" customWidth="1"/>
    <col min="7716" max="7719" width="0" hidden="1" customWidth="1"/>
    <col min="7937" max="7937" width="3.85546875" customWidth="1"/>
    <col min="7938" max="7938" width="3.42578125" customWidth="1"/>
    <col min="7939" max="7939" width="2.28515625" customWidth="1"/>
    <col min="7940" max="7940" width="4.85546875" customWidth="1"/>
    <col min="7941" max="7941" width="4" customWidth="1"/>
    <col min="7942" max="7942" width="1.85546875" customWidth="1"/>
    <col min="7943" max="7943" width="3.42578125" customWidth="1"/>
    <col min="7944" max="7944" width="3.85546875" customWidth="1"/>
    <col min="7945" max="7945" width="2.85546875" customWidth="1"/>
    <col min="7946" max="7946" width="26.7109375" customWidth="1"/>
    <col min="7947" max="7947" width="3.7109375" customWidth="1"/>
    <col min="7948" max="7948" width="4.140625" customWidth="1"/>
    <col min="7950" max="7950" width="3.42578125" customWidth="1"/>
    <col min="7951" max="7951" width="1" customWidth="1"/>
    <col min="7952" max="7952" width="4.28515625" customWidth="1"/>
    <col min="7953" max="7953" width="3.85546875" customWidth="1"/>
    <col min="7954" max="7954" width="5.7109375" customWidth="1"/>
    <col min="7955" max="7955" width="1.7109375" customWidth="1"/>
    <col min="7956" max="7956" width="1.140625" customWidth="1"/>
    <col min="7957" max="7957" width="4" customWidth="1"/>
    <col min="7958" max="7958" width="8.85546875" customWidth="1"/>
    <col min="7959" max="7959" width="2.42578125" customWidth="1"/>
    <col min="7960" max="7960" width="1.7109375" customWidth="1"/>
    <col min="7961" max="7961" width="4.7109375" customWidth="1"/>
    <col min="7962" max="7962" width="1.42578125" customWidth="1"/>
    <col min="7963" max="7963" width="4.7109375" customWidth="1"/>
    <col min="7964" max="7964" width="5.5703125" customWidth="1"/>
    <col min="7965" max="7965" width="4.140625" customWidth="1"/>
    <col min="7966" max="7966" width="4" customWidth="1"/>
    <col min="7967" max="7967" width="3.5703125" customWidth="1"/>
    <col min="7968" max="7968" width="4.5703125" customWidth="1"/>
    <col min="7969" max="7969" width="4.7109375" customWidth="1"/>
    <col min="7972" max="7975" width="0" hidden="1" customWidth="1"/>
    <col min="8193" max="8193" width="3.85546875" customWidth="1"/>
    <col min="8194" max="8194" width="3.42578125" customWidth="1"/>
    <col min="8195" max="8195" width="2.28515625" customWidth="1"/>
    <col min="8196" max="8196" width="4.85546875" customWidth="1"/>
    <col min="8197" max="8197" width="4" customWidth="1"/>
    <col min="8198" max="8198" width="1.85546875" customWidth="1"/>
    <col min="8199" max="8199" width="3.42578125" customWidth="1"/>
    <col min="8200" max="8200" width="3.85546875" customWidth="1"/>
    <col min="8201" max="8201" width="2.85546875" customWidth="1"/>
    <col min="8202" max="8202" width="26.7109375" customWidth="1"/>
    <col min="8203" max="8203" width="3.7109375" customWidth="1"/>
    <col min="8204" max="8204" width="4.140625" customWidth="1"/>
    <col min="8206" max="8206" width="3.42578125" customWidth="1"/>
    <col min="8207" max="8207" width="1" customWidth="1"/>
    <col min="8208" max="8208" width="4.28515625" customWidth="1"/>
    <col min="8209" max="8209" width="3.85546875" customWidth="1"/>
    <col min="8210" max="8210" width="5.7109375" customWidth="1"/>
    <col min="8211" max="8211" width="1.7109375" customWidth="1"/>
    <col min="8212" max="8212" width="1.140625" customWidth="1"/>
    <col min="8213" max="8213" width="4" customWidth="1"/>
    <col min="8214" max="8214" width="8.85546875" customWidth="1"/>
    <col min="8215" max="8215" width="2.42578125" customWidth="1"/>
    <col min="8216" max="8216" width="1.7109375" customWidth="1"/>
    <col min="8217" max="8217" width="4.7109375" customWidth="1"/>
    <col min="8218" max="8218" width="1.42578125" customWidth="1"/>
    <col min="8219" max="8219" width="4.7109375" customWidth="1"/>
    <col min="8220" max="8220" width="5.5703125" customWidth="1"/>
    <col min="8221" max="8221" width="4.140625" customWidth="1"/>
    <col min="8222" max="8222" width="4" customWidth="1"/>
    <col min="8223" max="8223" width="3.5703125" customWidth="1"/>
    <col min="8224" max="8224" width="4.5703125" customWidth="1"/>
    <col min="8225" max="8225" width="4.7109375" customWidth="1"/>
    <col min="8228" max="8231" width="0" hidden="1" customWidth="1"/>
    <col min="8449" max="8449" width="3.85546875" customWidth="1"/>
    <col min="8450" max="8450" width="3.42578125" customWidth="1"/>
    <col min="8451" max="8451" width="2.28515625" customWidth="1"/>
    <col min="8452" max="8452" width="4.85546875" customWidth="1"/>
    <col min="8453" max="8453" width="4" customWidth="1"/>
    <col min="8454" max="8454" width="1.85546875" customWidth="1"/>
    <col min="8455" max="8455" width="3.42578125" customWidth="1"/>
    <col min="8456" max="8456" width="3.85546875" customWidth="1"/>
    <col min="8457" max="8457" width="2.85546875" customWidth="1"/>
    <col min="8458" max="8458" width="26.7109375" customWidth="1"/>
    <col min="8459" max="8459" width="3.7109375" customWidth="1"/>
    <col min="8460" max="8460" width="4.140625" customWidth="1"/>
    <col min="8462" max="8462" width="3.42578125" customWidth="1"/>
    <col min="8463" max="8463" width="1" customWidth="1"/>
    <col min="8464" max="8464" width="4.28515625" customWidth="1"/>
    <col min="8465" max="8465" width="3.85546875" customWidth="1"/>
    <col min="8466" max="8466" width="5.7109375" customWidth="1"/>
    <col min="8467" max="8467" width="1.7109375" customWidth="1"/>
    <col min="8468" max="8468" width="1.140625" customWidth="1"/>
    <col min="8469" max="8469" width="4" customWidth="1"/>
    <col min="8470" max="8470" width="8.85546875" customWidth="1"/>
    <col min="8471" max="8471" width="2.42578125" customWidth="1"/>
    <col min="8472" max="8472" width="1.7109375" customWidth="1"/>
    <col min="8473" max="8473" width="4.7109375" customWidth="1"/>
    <col min="8474" max="8474" width="1.42578125" customWidth="1"/>
    <col min="8475" max="8475" width="4.7109375" customWidth="1"/>
    <col min="8476" max="8476" width="5.5703125" customWidth="1"/>
    <col min="8477" max="8477" width="4.140625" customWidth="1"/>
    <col min="8478" max="8478" width="4" customWidth="1"/>
    <col min="8479" max="8479" width="3.5703125" customWidth="1"/>
    <col min="8480" max="8480" width="4.5703125" customWidth="1"/>
    <col min="8481" max="8481" width="4.7109375" customWidth="1"/>
    <col min="8484" max="8487" width="0" hidden="1" customWidth="1"/>
    <col min="8705" max="8705" width="3.85546875" customWidth="1"/>
    <col min="8706" max="8706" width="3.42578125" customWidth="1"/>
    <col min="8707" max="8707" width="2.28515625" customWidth="1"/>
    <col min="8708" max="8708" width="4.85546875" customWidth="1"/>
    <col min="8709" max="8709" width="4" customWidth="1"/>
    <col min="8710" max="8710" width="1.85546875" customWidth="1"/>
    <col min="8711" max="8711" width="3.42578125" customWidth="1"/>
    <col min="8712" max="8712" width="3.85546875" customWidth="1"/>
    <col min="8713" max="8713" width="2.85546875" customWidth="1"/>
    <col min="8714" max="8714" width="26.7109375" customWidth="1"/>
    <col min="8715" max="8715" width="3.7109375" customWidth="1"/>
    <col min="8716" max="8716" width="4.140625" customWidth="1"/>
    <col min="8718" max="8718" width="3.42578125" customWidth="1"/>
    <col min="8719" max="8719" width="1" customWidth="1"/>
    <col min="8720" max="8720" width="4.28515625" customWidth="1"/>
    <col min="8721" max="8721" width="3.85546875" customWidth="1"/>
    <col min="8722" max="8722" width="5.7109375" customWidth="1"/>
    <col min="8723" max="8723" width="1.7109375" customWidth="1"/>
    <col min="8724" max="8724" width="1.140625" customWidth="1"/>
    <col min="8725" max="8725" width="4" customWidth="1"/>
    <col min="8726" max="8726" width="8.85546875" customWidth="1"/>
    <col min="8727" max="8727" width="2.42578125" customWidth="1"/>
    <col min="8728" max="8728" width="1.7109375" customWidth="1"/>
    <col min="8729" max="8729" width="4.7109375" customWidth="1"/>
    <col min="8730" max="8730" width="1.42578125" customWidth="1"/>
    <col min="8731" max="8731" width="4.7109375" customWidth="1"/>
    <col min="8732" max="8732" width="5.5703125" customWidth="1"/>
    <col min="8733" max="8733" width="4.140625" customWidth="1"/>
    <col min="8734" max="8734" width="4" customWidth="1"/>
    <col min="8735" max="8735" width="3.5703125" customWidth="1"/>
    <col min="8736" max="8736" width="4.5703125" customWidth="1"/>
    <col min="8737" max="8737" width="4.7109375" customWidth="1"/>
    <col min="8740" max="8743" width="0" hidden="1" customWidth="1"/>
    <col min="8961" max="8961" width="3.85546875" customWidth="1"/>
    <col min="8962" max="8962" width="3.42578125" customWidth="1"/>
    <col min="8963" max="8963" width="2.28515625" customWidth="1"/>
    <col min="8964" max="8964" width="4.85546875" customWidth="1"/>
    <col min="8965" max="8965" width="4" customWidth="1"/>
    <col min="8966" max="8966" width="1.85546875" customWidth="1"/>
    <col min="8967" max="8967" width="3.42578125" customWidth="1"/>
    <col min="8968" max="8968" width="3.85546875" customWidth="1"/>
    <col min="8969" max="8969" width="2.85546875" customWidth="1"/>
    <col min="8970" max="8970" width="26.7109375" customWidth="1"/>
    <col min="8971" max="8971" width="3.7109375" customWidth="1"/>
    <col min="8972" max="8972" width="4.140625" customWidth="1"/>
    <col min="8974" max="8974" width="3.42578125" customWidth="1"/>
    <col min="8975" max="8975" width="1" customWidth="1"/>
    <col min="8976" max="8976" width="4.28515625" customWidth="1"/>
    <col min="8977" max="8977" width="3.85546875" customWidth="1"/>
    <col min="8978" max="8978" width="5.7109375" customWidth="1"/>
    <col min="8979" max="8979" width="1.7109375" customWidth="1"/>
    <col min="8980" max="8980" width="1.140625" customWidth="1"/>
    <col min="8981" max="8981" width="4" customWidth="1"/>
    <col min="8982" max="8982" width="8.85546875" customWidth="1"/>
    <col min="8983" max="8983" width="2.42578125" customWidth="1"/>
    <col min="8984" max="8984" width="1.7109375" customWidth="1"/>
    <col min="8985" max="8985" width="4.7109375" customWidth="1"/>
    <col min="8986" max="8986" width="1.42578125" customWidth="1"/>
    <col min="8987" max="8987" width="4.7109375" customWidth="1"/>
    <col min="8988" max="8988" width="5.5703125" customWidth="1"/>
    <col min="8989" max="8989" width="4.140625" customWidth="1"/>
    <col min="8990" max="8990" width="4" customWidth="1"/>
    <col min="8991" max="8991" width="3.5703125" customWidth="1"/>
    <col min="8992" max="8992" width="4.5703125" customWidth="1"/>
    <col min="8993" max="8993" width="4.7109375" customWidth="1"/>
    <col min="8996" max="8999" width="0" hidden="1" customWidth="1"/>
    <col min="9217" max="9217" width="3.85546875" customWidth="1"/>
    <col min="9218" max="9218" width="3.42578125" customWidth="1"/>
    <col min="9219" max="9219" width="2.28515625" customWidth="1"/>
    <col min="9220" max="9220" width="4.85546875" customWidth="1"/>
    <col min="9221" max="9221" width="4" customWidth="1"/>
    <col min="9222" max="9222" width="1.85546875" customWidth="1"/>
    <col min="9223" max="9223" width="3.42578125" customWidth="1"/>
    <col min="9224" max="9224" width="3.85546875" customWidth="1"/>
    <col min="9225" max="9225" width="2.85546875" customWidth="1"/>
    <col min="9226" max="9226" width="26.7109375" customWidth="1"/>
    <col min="9227" max="9227" width="3.7109375" customWidth="1"/>
    <col min="9228" max="9228" width="4.140625" customWidth="1"/>
    <col min="9230" max="9230" width="3.42578125" customWidth="1"/>
    <col min="9231" max="9231" width="1" customWidth="1"/>
    <col min="9232" max="9232" width="4.28515625" customWidth="1"/>
    <col min="9233" max="9233" width="3.85546875" customWidth="1"/>
    <col min="9234" max="9234" width="5.7109375" customWidth="1"/>
    <col min="9235" max="9235" width="1.7109375" customWidth="1"/>
    <col min="9236" max="9236" width="1.140625" customWidth="1"/>
    <col min="9237" max="9237" width="4" customWidth="1"/>
    <col min="9238" max="9238" width="8.85546875" customWidth="1"/>
    <col min="9239" max="9239" width="2.42578125" customWidth="1"/>
    <col min="9240" max="9240" width="1.7109375" customWidth="1"/>
    <col min="9241" max="9241" width="4.7109375" customWidth="1"/>
    <col min="9242" max="9242" width="1.42578125" customWidth="1"/>
    <col min="9243" max="9243" width="4.7109375" customWidth="1"/>
    <col min="9244" max="9244" width="5.5703125" customWidth="1"/>
    <col min="9245" max="9245" width="4.140625" customWidth="1"/>
    <col min="9246" max="9246" width="4" customWidth="1"/>
    <col min="9247" max="9247" width="3.5703125" customWidth="1"/>
    <col min="9248" max="9248" width="4.5703125" customWidth="1"/>
    <col min="9249" max="9249" width="4.7109375" customWidth="1"/>
    <col min="9252" max="9255" width="0" hidden="1" customWidth="1"/>
    <col min="9473" max="9473" width="3.85546875" customWidth="1"/>
    <col min="9474" max="9474" width="3.42578125" customWidth="1"/>
    <col min="9475" max="9475" width="2.28515625" customWidth="1"/>
    <col min="9476" max="9476" width="4.85546875" customWidth="1"/>
    <col min="9477" max="9477" width="4" customWidth="1"/>
    <col min="9478" max="9478" width="1.85546875" customWidth="1"/>
    <col min="9479" max="9479" width="3.42578125" customWidth="1"/>
    <col min="9480" max="9480" width="3.85546875" customWidth="1"/>
    <col min="9481" max="9481" width="2.85546875" customWidth="1"/>
    <col min="9482" max="9482" width="26.7109375" customWidth="1"/>
    <col min="9483" max="9483" width="3.7109375" customWidth="1"/>
    <col min="9484" max="9484" width="4.140625" customWidth="1"/>
    <col min="9486" max="9486" width="3.42578125" customWidth="1"/>
    <col min="9487" max="9487" width="1" customWidth="1"/>
    <col min="9488" max="9488" width="4.28515625" customWidth="1"/>
    <col min="9489" max="9489" width="3.85546875" customWidth="1"/>
    <col min="9490" max="9490" width="5.7109375" customWidth="1"/>
    <col min="9491" max="9491" width="1.7109375" customWidth="1"/>
    <col min="9492" max="9492" width="1.140625" customWidth="1"/>
    <col min="9493" max="9493" width="4" customWidth="1"/>
    <col min="9494" max="9494" width="8.85546875" customWidth="1"/>
    <col min="9495" max="9495" width="2.42578125" customWidth="1"/>
    <col min="9496" max="9496" width="1.7109375" customWidth="1"/>
    <col min="9497" max="9497" width="4.7109375" customWidth="1"/>
    <col min="9498" max="9498" width="1.42578125" customWidth="1"/>
    <col min="9499" max="9499" width="4.7109375" customWidth="1"/>
    <col min="9500" max="9500" width="5.5703125" customWidth="1"/>
    <col min="9501" max="9501" width="4.140625" customWidth="1"/>
    <col min="9502" max="9502" width="4" customWidth="1"/>
    <col min="9503" max="9503" width="3.5703125" customWidth="1"/>
    <col min="9504" max="9504" width="4.5703125" customWidth="1"/>
    <col min="9505" max="9505" width="4.7109375" customWidth="1"/>
    <col min="9508" max="9511" width="0" hidden="1" customWidth="1"/>
    <col min="9729" max="9729" width="3.85546875" customWidth="1"/>
    <col min="9730" max="9730" width="3.42578125" customWidth="1"/>
    <col min="9731" max="9731" width="2.28515625" customWidth="1"/>
    <col min="9732" max="9732" width="4.85546875" customWidth="1"/>
    <col min="9733" max="9733" width="4" customWidth="1"/>
    <col min="9734" max="9734" width="1.85546875" customWidth="1"/>
    <col min="9735" max="9735" width="3.42578125" customWidth="1"/>
    <col min="9736" max="9736" width="3.85546875" customWidth="1"/>
    <col min="9737" max="9737" width="2.85546875" customWidth="1"/>
    <col min="9738" max="9738" width="26.7109375" customWidth="1"/>
    <col min="9739" max="9739" width="3.7109375" customWidth="1"/>
    <col min="9740" max="9740" width="4.140625" customWidth="1"/>
    <col min="9742" max="9742" width="3.42578125" customWidth="1"/>
    <col min="9743" max="9743" width="1" customWidth="1"/>
    <col min="9744" max="9744" width="4.28515625" customWidth="1"/>
    <col min="9745" max="9745" width="3.85546875" customWidth="1"/>
    <col min="9746" max="9746" width="5.7109375" customWidth="1"/>
    <col min="9747" max="9747" width="1.7109375" customWidth="1"/>
    <col min="9748" max="9748" width="1.140625" customWidth="1"/>
    <col min="9749" max="9749" width="4" customWidth="1"/>
    <col min="9750" max="9750" width="8.85546875" customWidth="1"/>
    <col min="9751" max="9751" width="2.42578125" customWidth="1"/>
    <col min="9752" max="9752" width="1.7109375" customWidth="1"/>
    <col min="9753" max="9753" width="4.7109375" customWidth="1"/>
    <col min="9754" max="9754" width="1.42578125" customWidth="1"/>
    <col min="9755" max="9755" width="4.7109375" customWidth="1"/>
    <col min="9756" max="9756" width="5.5703125" customWidth="1"/>
    <col min="9757" max="9757" width="4.140625" customWidth="1"/>
    <col min="9758" max="9758" width="4" customWidth="1"/>
    <col min="9759" max="9759" width="3.5703125" customWidth="1"/>
    <col min="9760" max="9760" width="4.5703125" customWidth="1"/>
    <col min="9761" max="9761" width="4.7109375" customWidth="1"/>
    <col min="9764" max="9767" width="0" hidden="1" customWidth="1"/>
    <col min="9985" max="9985" width="3.85546875" customWidth="1"/>
    <col min="9986" max="9986" width="3.42578125" customWidth="1"/>
    <col min="9987" max="9987" width="2.28515625" customWidth="1"/>
    <col min="9988" max="9988" width="4.85546875" customWidth="1"/>
    <col min="9989" max="9989" width="4" customWidth="1"/>
    <col min="9990" max="9990" width="1.85546875" customWidth="1"/>
    <col min="9991" max="9991" width="3.42578125" customWidth="1"/>
    <col min="9992" max="9992" width="3.85546875" customWidth="1"/>
    <col min="9993" max="9993" width="2.85546875" customWidth="1"/>
    <col min="9994" max="9994" width="26.7109375" customWidth="1"/>
    <col min="9995" max="9995" width="3.7109375" customWidth="1"/>
    <col min="9996" max="9996" width="4.140625" customWidth="1"/>
    <col min="9998" max="9998" width="3.42578125" customWidth="1"/>
    <col min="9999" max="9999" width="1" customWidth="1"/>
    <col min="10000" max="10000" width="4.28515625" customWidth="1"/>
    <col min="10001" max="10001" width="3.85546875" customWidth="1"/>
    <col min="10002" max="10002" width="5.7109375" customWidth="1"/>
    <col min="10003" max="10003" width="1.7109375" customWidth="1"/>
    <col min="10004" max="10004" width="1.140625" customWidth="1"/>
    <col min="10005" max="10005" width="4" customWidth="1"/>
    <col min="10006" max="10006" width="8.85546875" customWidth="1"/>
    <col min="10007" max="10007" width="2.42578125" customWidth="1"/>
    <col min="10008" max="10008" width="1.7109375" customWidth="1"/>
    <col min="10009" max="10009" width="4.7109375" customWidth="1"/>
    <col min="10010" max="10010" width="1.42578125" customWidth="1"/>
    <col min="10011" max="10011" width="4.7109375" customWidth="1"/>
    <col min="10012" max="10012" width="5.5703125" customWidth="1"/>
    <col min="10013" max="10013" width="4.140625" customWidth="1"/>
    <col min="10014" max="10014" width="4" customWidth="1"/>
    <col min="10015" max="10015" width="3.5703125" customWidth="1"/>
    <col min="10016" max="10016" width="4.5703125" customWidth="1"/>
    <col min="10017" max="10017" width="4.7109375" customWidth="1"/>
    <col min="10020" max="10023" width="0" hidden="1" customWidth="1"/>
    <col min="10241" max="10241" width="3.85546875" customWidth="1"/>
    <col min="10242" max="10242" width="3.42578125" customWidth="1"/>
    <col min="10243" max="10243" width="2.28515625" customWidth="1"/>
    <col min="10244" max="10244" width="4.85546875" customWidth="1"/>
    <col min="10245" max="10245" width="4" customWidth="1"/>
    <col min="10246" max="10246" width="1.85546875" customWidth="1"/>
    <col min="10247" max="10247" width="3.42578125" customWidth="1"/>
    <col min="10248" max="10248" width="3.85546875" customWidth="1"/>
    <col min="10249" max="10249" width="2.85546875" customWidth="1"/>
    <col min="10250" max="10250" width="26.7109375" customWidth="1"/>
    <col min="10251" max="10251" width="3.7109375" customWidth="1"/>
    <col min="10252" max="10252" width="4.140625" customWidth="1"/>
    <col min="10254" max="10254" width="3.42578125" customWidth="1"/>
    <col min="10255" max="10255" width="1" customWidth="1"/>
    <col min="10256" max="10256" width="4.28515625" customWidth="1"/>
    <col min="10257" max="10257" width="3.85546875" customWidth="1"/>
    <col min="10258" max="10258" width="5.7109375" customWidth="1"/>
    <col min="10259" max="10259" width="1.7109375" customWidth="1"/>
    <col min="10260" max="10260" width="1.140625" customWidth="1"/>
    <col min="10261" max="10261" width="4" customWidth="1"/>
    <col min="10262" max="10262" width="8.85546875" customWidth="1"/>
    <col min="10263" max="10263" width="2.42578125" customWidth="1"/>
    <col min="10264" max="10264" width="1.7109375" customWidth="1"/>
    <col min="10265" max="10265" width="4.7109375" customWidth="1"/>
    <col min="10266" max="10266" width="1.42578125" customWidth="1"/>
    <col min="10267" max="10267" width="4.7109375" customWidth="1"/>
    <col min="10268" max="10268" width="5.5703125" customWidth="1"/>
    <col min="10269" max="10269" width="4.140625" customWidth="1"/>
    <col min="10270" max="10270" width="4" customWidth="1"/>
    <col min="10271" max="10271" width="3.5703125" customWidth="1"/>
    <col min="10272" max="10272" width="4.5703125" customWidth="1"/>
    <col min="10273" max="10273" width="4.7109375" customWidth="1"/>
    <col min="10276" max="10279" width="0" hidden="1" customWidth="1"/>
    <col min="10497" max="10497" width="3.85546875" customWidth="1"/>
    <col min="10498" max="10498" width="3.42578125" customWidth="1"/>
    <col min="10499" max="10499" width="2.28515625" customWidth="1"/>
    <col min="10500" max="10500" width="4.85546875" customWidth="1"/>
    <col min="10501" max="10501" width="4" customWidth="1"/>
    <col min="10502" max="10502" width="1.85546875" customWidth="1"/>
    <col min="10503" max="10503" width="3.42578125" customWidth="1"/>
    <col min="10504" max="10504" width="3.85546875" customWidth="1"/>
    <col min="10505" max="10505" width="2.85546875" customWidth="1"/>
    <col min="10506" max="10506" width="26.7109375" customWidth="1"/>
    <col min="10507" max="10507" width="3.7109375" customWidth="1"/>
    <col min="10508" max="10508" width="4.140625" customWidth="1"/>
    <col min="10510" max="10510" width="3.42578125" customWidth="1"/>
    <col min="10511" max="10511" width="1" customWidth="1"/>
    <col min="10512" max="10512" width="4.28515625" customWidth="1"/>
    <col min="10513" max="10513" width="3.85546875" customWidth="1"/>
    <col min="10514" max="10514" width="5.7109375" customWidth="1"/>
    <col min="10515" max="10515" width="1.7109375" customWidth="1"/>
    <col min="10516" max="10516" width="1.140625" customWidth="1"/>
    <col min="10517" max="10517" width="4" customWidth="1"/>
    <col min="10518" max="10518" width="8.85546875" customWidth="1"/>
    <col min="10519" max="10519" width="2.42578125" customWidth="1"/>
    <col min="10520" max="10520" width="1.7109375" customWidth="1"/>
    <col min="10521" max="10521" width="4.7109375" customWidth="1"/>
    <col min="10522" max="10522" width="1.42578125" customWidth="1"/>
    <col min="10523" max="10523" width="4.7109375" customWidth="1"/>
    <col min="10524" max="10524" width="5.5703125" customWidth="1"/>
    <col min="10525" max="10525" width="4.140625" customWidth="1"/>
    <col min="10526" max="10526" width="4" customWidth="1"/>
    <col min="10527" max="10527" width="3.5703125" customWidth="1"/>
    <col min="10528" max="10528" width="4.5703125" customWidth="1"/>
    <col min="10529" max="10529" width="4.7109375" customWidth="1"/>
    <col min="10532" max="10535" width="0" hidden="1" customWidth="1"/>
    <col min="10753" max="10753" width="3.85546875" customWidth="1"/>
    <col min="10754" max="10754" width="3.42578125" customWidth="1"/>
    <col min="10755" max="10755" width="2.28515625" customWidth="1"/>
    <col min="10756" max="10756" width="4.85546875" customWidth="1"/>
    <col min="10757" max="10757" width="4" customWidth="1"/>
    <col min="10758" max="10758" width="1.85546875" customWidth="1"/>
    <col min="10759" max="10759" width="3.42578125" customWidth="1"/>
    <col min="10760" max="10760" width="3.85546875" customWidth="1"/>
    <col min="10761" max="10761" width="2.85546875" customWidth="1"/>
    <col min="10762" max="10762" width="26.7109375" customWidth="1"/>
    <col min="10763" max="10763" width="3.7109375" customWidth="1"/>
    <col min="10764" max="10764" width="4.140625" customWidth="1"/>
    <col min="10766" max="10766" width="3.42578125" customWidth="1"/>
    <col min="10767" max="10767" width="1" customWidth="1"/>
    <col min="10768" max="10768" width="4.28515625" customWidth="1"/>
    <col min="10769" max="10769" width="3.85546875" customWidth="1"/>
    <col min="10770" max="10770" width="5.7109375" customWidth="1"/>
    <col min="10771" max="10771" width="1.7109375" customWidth="1"/>
    <col min="10772" max="10772" width="1.140625" customWidth="1"/>
    <col min="10773" max="10773" width="4" customWidth="1"/>
    <col min="10774" max="10774" width="8.85546875" customWidth="1"/>
    <col min="10775" max="10775" width="2.42578125" customWidth="1"/>
    <col min="10776" max="10776" width="1.7109375" customWidth="1"/>
    <col min="10777" max="10777" width="4.7109375" customWidth="1"/>
    <col min="10778" max="10778" width="1.42578125" customWidth="1"/>
    <col min="10779" max="10779" width="4.7109375" customWidth="1"/>
    <col min="10780" max="10780" width="5.5703125" customWidth="1"/>
    <col min="10781" max="10781" width="4.140625" customWidth="1"/>
    <col min="10782" max="10782" width="4" customWidth="1"/>
    <col min="10783" max="10783" width="3.5703125" customWidth="1"/>
    <col min="10784" max="10784" width="4.5703125" customWidth="1"/>
    <col min="10785" max="10785" width="4.7109375" customWidth="1"/>
    <col min="10788" max="10791" width="0" hidden="1" customWidth="1"/>
    <col min="11009" max="11009" width="3.85546875" customWidth="1"/>
    <col min="11010" max="11010" width="3.42578125" customWidth="1"/>
    <col min="11011" max="11011" width="2.28515625" customWidth="1"/>
    <col min="11012" max="11012" width="4.85546875" customWidth="1"/>
    <col min="11013" max="11013" width="4" customWidth="1"/>
    <col min="11014" max="11014" width="1.85546875" customWidth="1"/>
    <col min="11015" max="11015" width="3.42578125" customWidth="1"/>
    <col min="11016" max="11016" width="3.85546875" customWidth="1"/>
    <col min="11017" max="11017" width="2.85546875" customWidth="1"/>
    <col min="11018" max="11018" width="26.7109375" customWidth="1"/>
    <col min="11019" max="11019" width="3.7109375" customWidth="1"/>
    <col min="11020" max="11020" width="4.140625" customWidth="1"/>
    <col min="11022" max="11022" width="3.42578125" customWidth="1"/>
    <col min="11023" max="11023" width="1" customWidth="1"/>
    <col min="11024" max="11024" width="4.28515625" customWidth="1"/>
    <col min="11025" max="11025" width="3.85546875" customWidth="1"/>
    <col min="11026" max="11026" width="5.7109375" customWidth="1"/>
    <col min="11027" max="11027" width="1.7109375" customWidth="1"/>
    <col min="11028" max="11028" width="1.140625" customWidth="1"/>
    <col min="11029" max="11029" width="4" customWidth="1"/>
    <col min="11030" max="11030" width="8.85546875" customWidth="1"/>
    <col min="11031" max="11031" width="2.42578125" customWidth="1"/>
    <col min="11032" max="11032" width="1.7109375" customWidth="1"/>
    <col min="11033" max="11033" width="4.7109375" customWidth="1"/>
    <col min="11034" max="11034" width="1.42578125" customWidth="1"/>
    <col min="11035" max="11035" width="4.7109375" customWidth="1"/>
    <col min="11036" max="11036" width="5.5703125" customWidth="1"/>
    <col min="11037" max="11037" width="4.140625" customWidth="1"/>
    <col min="11038" max="11038" width="4" customWidth="1"/>
    <col min="11039" max="11039" width="3.5703125" customWidth="1"/>
    <col min="11040" max="11040" width="4.5703125" customWidth="1"/>
    <col min="11041" max="11041" width="4.7109375" customWidth="1"/>
    <col min="11044" max="11047" width="0" hidden="1" customWidth="1"/>
    <col min="11265" max="11265" width="3.85546875" customWidth="1"/>
    <col min="11266" max="11266" width="3.42578125" customWidth="1"/>
    <col min="11267" max="11267" width="2.28515625" customWidth="1"/>
    <col min="11268" max="11268" width="4.85546875" customWidth="1"/>
    <col min="11269" max="11269" width="4" customWidth="1"/>
    <col min="11270" max="11270" width="1.85546875" customWidth="1"/>
    <col min="11271" max="11271" width="3.42578125" customWidth="1"/>
    <col min="11272" max="11272" width="3.85546875" customWidth="1"/>
    <col min="11273" max="11273" width="2.85546875" customWidth="1"/>
    <col min="11274" max="11274" width="26.7109375" customWidth="1"/>
    <col min="11275" max="11275" width="3.7109375" customWidth="1"/>
    <col min="11276" max="11276" width="4.140625" customWidth="1"/>
    <col min="11278" max="11278" width="3.42578125" customWidth="1"/>
    <col min="11279" max="11279" width="1" customWidth="1"/>
    <col min="11280" max="11280" width="4.28515625" customWidth="1"/>
    <col min="11281" max="11281" width="3.85546875" customWidth="1"/>
    <col min="11282" max="11282" width="5.7109375" customWidth="1"/>
    <col min="11283" max="11283" width="1.7109375" customWidth="1"/>
    <col min="11284" max="11284" width="1.140625" customWidth="1"/>
    <col min="11285" max="11285" width="4" customWidth="1"/>
    <col min="11286" max="11286" width="8.85546875" customWidth="1"/>
    <col min="11287" max="11287" width="2.42578125" customWidth="1"/>
    <col min="11288" max="11288" width="1.7109375" customWidth="1"/>
    <col min="11289" max="11289" width="4.7109375" customWidth="1"/>
    <col min="11290" max="11290" width="1.42578125" customWidth="1"/>
    <col min="11291" max="11291" width="4.7109375" customWidth="1"/>
    <col min="11292" max="11292" width="5.5703125" customWidth="1"/>
    <col min="11293" max="11293" width="4.140625" customWidth="1"/>
    <col min="11294" max="11294" width="4" customWidth="1"/>
    <col min="11295" max="11295" width="3.5703125" customWidth="1"/>
    <col min="11296" max="11296" width="4.5703125" customWidth="1"/>
    <col min="11297" max="11297" width="4.7109375" customWidth="1"/>
    <col min="11300" max="11303" width="0" hidden="1" customWidth="1"/>
    <col min="11521" max="11521" width="3.85546875" customWidth="1"/>
    <col min="11522" max="11522" width="3.42578125" customWidth="1"/>
    <col min="11523" max="11523" width="2.28515625" customWidth="1"/>
    <col min="11524" max="11524" width="4.85546875" customWidth="1"/>
    <col min="11525" max="11525" width="4" customWidth="1"/>
    <col min="11526" max="11526" width="1.85546875" customWidth="1"/>
    <col min="11527" max="11527" width="3.42578125" customWidth="1"/>
    <col min="11528" max="11528" width="3.85546875" customWidth="1"/>
    <col min="11529" max="11529" width="2.85546875" customWidth="1"/>
    <col min="11530" max="11530" width="26.7109375" customWidth="1"/>
    <col min="11531" max="11531" width="3.7109375" customWidth="1"/>
    <col min="11532" max="11532" width="4.140625" customWidth="1"/>
    <col min="11534" max="11534" width="3.42578125" customWidth="1"/>
    <col min="11535" max="11535" width="1" customWidth="1"/>
    <col min="11536" max="11536" width="4.28515625" customWidth="1"/>
    <col min="11537" max="11537" width="3.85546875" customWidth="1"/>
    <col min="11538" max="11538" width="5.7109375" customWidth="1"/>
    <col min="11539" max="11539" width="1.7109375" customWidth="1"/>
    <col min="11540" max="11540" width="1.140625" customWidth="1"/>
    <col min="11541" max="11541" width="4" customWidth="1"/>
    <col min="11542" max="11542" width="8.85546875" customWidth="1"/>
    <col min="11543" max="11543" width="2.42578125" customWidth="1"/>
    <col min="11544" max="11544" width="1.7109375" customWidth="1"/>
    <col min="11545" max="11545" width="4.7109375" customWidth="1"/>
    <col min="11546" max="11546" width="1.42578125" customWidth="1"/>
    <col min="11547" max="11547" width="4.7109375" customWidth="1"/>
    <col min="11548" max="11548" width="5.5703125" customWidth="1"/>
    <col min="11549" max="11549" width="4.140625" customWidth="1"/>
    <col min="11550" max="11550" width="4" customWidth="1"/>
    <col min="11551" max="11551" width="3.5703125" customWidth="1"/>
    <col min="11552" max="11552" width="4.5703125" customWidth="1"/>
    <col min="11553" max="11553" width="4.7109375" customWidth="1"/>
    <col min="11556" max="11559" width="0" hidden="1" customWidth="1"/>
    <col min="11777" max="11777" width="3.85546875" customWidth="1"/>
    <col min="11778" max="11778" width="3.42578125" customWidth="1"/>
    <col min="11779" max="11779" width="2.28515625" customWidth="1"/>
    <col min="11780" max="11780" width="4.85546875" customWidth="1"/>
    <col min="11781" max="11781" width="4" customWidth="1"/>
    <col min="11782" max="11782" width="1.85546875" customWidth="1"/>
    <col min="11783" max="11783" width="3.42578125" customWidth="1"/>
    <col min="11784" max="11784" width="3.85546875" customWidth="1"/>
    <col min="11785" max="11785" width="2.85546875" customWidth="1"/>
    <col min="11786" max="11786" width="26.7109375" customWidth="1"/>
    <col min="11787" max="11787" width="3.7109375" customWidth="1"/>
    <col min="11788" max="11788" width="4.140625" customWidth="1"/>
    <col min="11790" max="11790" width="3.42578125" customWidth="1"/>
    <col min="11791" max="11791" width="1" customWidth="1"/>
    <col min="11792" max="11792" width="4.28515625" customWidth="1"/>
    <col min="11793" max="11793" width="3.85546875" customWidth="1"/>
    <col min="11794" max="11794" width="5.7109375" customWidth="1"/>
    <col min="11795" max="11795" width="1.7109375" customWidth="1"/>
    <col min="11796" max="11796" width="1.140625" customWidth="1"/>
    <col min="11797" max="11797" width="4" customWidth="1"/>
    <col min="11798" max="11798" width="8.85546875" customWidth="1"/>
    <col min="11799" max="11799" width="2.42578125" customWidth="1"/>
    <col min="11800" max="11800" width="1.7109375" customWidth="1"/>
    <col min="11801" max="11801" width="4.7109375" customWidth="1"/>
    <col min="11802" max="11802" width="1.42578125" customWidth="1"/>
    <col min="11803" max="11803" width="4.7109375" customWidth="1"/>
    <col min="11804" max="11804" width="5.5703125" customWidth="1"/>
    <col min="11805" max="11805" width="4.140625" customWidth="1"/>
    <col min="11806" max="11806" width="4" customWidth="1"/>
    <col min="11807" max="11807" width="3.5703125" customWidth="1"/>
    <col min="11808" max="11808" width="4.5703125" customWidth="1"/>
    <col min="11809" max="11809" width="4.7109375" customWidth="1"/>
    <col min="11812" max="11815" width="0" hidden="1" customWidth="1"/>
    <col min="12033" max="12033" width="3.85546875" customWidth="1"/>
    <col min="12034" max="12034" width="3.42578125" customWidth="1"/>
    <col min="12035" max="12035" width="2.28515625" customWidth="1"/>
    <col min="12036" max="12036" width="4.85546875" customWidth="1"/>
    <col min="12037" max="12037" width="4" customWidth="1"/>
    <col min="12038" max="12038" width="1.85546875" customWidth="1"/>
    <col min="12039" max="12039" width="3.42578125" customWidth="1"/>
    <col min="12040" max="12040" width="3.85546875" customWidth="1"/>
    <col min="12041" max="12041" width="2.85546875" customWidth="1"/>
    <col min="12042" max="12042" width="26.7109375" customWidth="1"/>
    <col min="12043" max="12043" width="3.7109375" customWidth="1"/>
    <col min="12044" max="12044" width="4.140625" customWidth="1"/>
    <col min="12046" max="12046" width="3.42578125" customWidth="1"/>
    <col min="12047" max="12047" width="1" customWidth="1"/>
    <col min="12048" max="12048" width="4.28515625" customWidth="1"/>
    <col min="12049" max="12049" width="3.85546875" customWidth="1"/>
    <col min="12050" max="12050" width="5.7109375" customWidth="1"/>
    <col min="12051" max="12051" width="1.7109375" customWidth="1"/>
    <col min="12052" max="12052" width="1.140625" customWidth="1"/>
    <col min="12053" max="12053" width="4" customWidth="1"/>
    <col min="12054" max="12054" width="8.85546875" customWidth="1"/>
    <col min="12055" max="12055" width="2.42578125" customWidth="1"/>
    <col min="12056" max="12056" width="1.7109375" customWidth="1"/>
    <col min="12057" max="12057" width="4.7109375" customWidth="1"/>
    <col min="12058" max="12058" width="1.42578125" customWidth="1"/>
    <col min="12059" max="12059" width="4.7109375" customWidth="1"/>
    <col min="12060" max="12060" width="5.5703125" customWidth="1"/>
    <col min="12061" max="12061" width="4.140625" customWidth="1"/>
    <col min="12062" max="12062" width="4" customWidth="1"/>
    <col min="12063" max="12063" width="3.5703125" customWidth="1"/>
    <col min="12064" max="12064" width="4.5703125" customWidth="1"/>
    <col min="12065" max="12065" width="4.7109375" customWidth="1"/>
    <col min="12068" max="12071" width="0" hidden="1" customWidth="1"/>
    <col min="12289" max="12289" width="3.85546875" customWidth="1"/>
    <col min="12290" max="12290" width="3.42578125" customWidth="1"/>
    <col min="12291" max="12291" width="2.28515625" customWidth="1"/>
    <col min="12292" max="12292" width="4.85546875" customWidth="1"/>
    <col min="12293" max="12293" width="4" customWidth="1"/>
    <col min="12294" max="12294" width="1.85546875" customWidth="1"/>
    <col min="12295" max="12295" width="3.42578125" customWidth="1"/>
    <col min="12296" max="12296" width="3.85546875" customWidth="1"/>
    <col min="12297" max="12297" width="2.85546875" customWidth="1"/>
    <col min="12298" max="12298" width="26.7109375" customWidth="1"/>
    <col min="12299" max="12299" width="3.7109375" customWidth="1"/>
    <col min="12300" max="12300" width="4.140625" customWidth="1"/>
    <col min="12302" max="12302" width="3.42578125" customWidth="1"/>
    <col min="12303" max="12303" width="1" customWidth="1"/>
    <col min="12304" max="12304" width="4.28515625" customWidth="1"/>
    <col min="12305" max="12305" width="3.85546875" customWidth="1"/>
    <col min="12306" max="12306" width="5.7109375" customWidth="1"/>
    <col min="12307" max="12307" width="1.7109375" customWidth="1"/>
    <col min="12308" max="12308" width="1.140625" customWidth="1"/>
    <col min="12309" max="12309" width="4" customWidth="1"/>
    <col min="12310" max="12310" width="8.85546875" customWidth="1"/>
    <col min="12311" max="12311" width="2.42578125" customWidth="1"/>
    <col min="12312" max="12312" width="1.7109375" customWidth="1"/>
    <col min="12313" max="12313" width="4.7109375" customWidth="1"/>
    <col min="12314" max="12314" width="1.42578125" customWidth="1"/>
    <col min="12315" max="12315" width="4.7109375" customWidth="1"/>
    <col min="12316" max="12316" width="5.5703125" customWidth="1"/>
    <col min="12317" max="12317" width="4.140625" customWidth="1"/>
    <col min="12318" max="12318" width="4" customWidth="1"/>
    <col min="12319" max="12319" width="3.5703125" customWidth="1"/>
    <col min="12320" max="12320" width="4.5703125" customWidth="1"/>
    <col min="12321" max="12321" width="4.7109375" customWidth="1"/>
    <col min="12324" max="12327" width="0" hidden="1" customWidth="1"/>
    <col min="12545" max="12545" width="3.85546875" customWidth="1"/>
    <col min="12546" max="12546" width="3.42578125" customWidth="1"/>
    <col min="12547" max="12547" width="2.28515625" customWidth="1"/>
    <col min="12548" max="12548" width="4.85546875" customWidth="1"/>
    <col min="12549" max="12549" width="4" customWidth="1"/>
    <col min="12550" max="12550" width="1.85546875" customWidth="1"/>
    <col min="12551" max="12551" width="3.42578125" customWidth="1"/>
    <col min="12552" max="12552" width="3.85546875" customWidth="1"/>
    <col min="12553" max="12553" width="2.85546875" customWidth="1"/>
    <col min="12554" max="12554" width="26.7109375" customWidth="1"/>
    <col min="12555" max="12555" width="3.7109375" customWidth="1"/>
    <col min="12556" max="12556" width="4.140625" customWidth="1"/>
    <col min="12558" max="12558" width="3.42578125" customWidth="1"/>
    <col min="12559" max="12559" width="1" customWidth="1"/>
    <col min="12560" max="12560" width="4.28515625" customWidth="1"/>
    <col min="12561" max="12561" width="3.85546875" customWidth="1"/>
    <col min="12562" max="12562" width="5.7109375" customWidth="1"/>
    <col min="12563" max="12563" width="1.7109375" customWidth="1"/>
    <col min="12564" max="12564" width="1.140625" customWidth="1"/>
    <col min="12565" max="12565" width="4" customWidth="1"/>
    <col min="12566" max="12566" width="8.85546875" customWidth="1"/>
    <col min="12567" max="12567" width="2.42578125" customWidth="1"/>
    <col min="12568" max="12568" width="1.7109375" customWidth="1"/>
    <col min="12569" max="12569" width="4.7109375" customWidth="1"/>
    <col min="12570" max="12570" width="1.42578125" customWidth="1"/>
    <col min="12571" max="12571" width="4.7109375" customWidth="1"/>
    <col min="12572" max="12572" width="5.5703125" customWidth="1"/>
    <col min="12573" max="12573" width="4.140625" customWidth="1"/>
    <col min="12574" max="12574" width="4" customWidth="1"/>
    <col min="12575" max="12575" width="3.5703125" customWidth="1"/>
    <col min="12576" max="12576" width="4.5703125" customWidth="1"/>
    <col min="12577" max="12577" width="4.7109375" customWidth="1"/>
    <col min="12580" max="12583" width="0" hidden="1" customWidth="1"/>
    <col min="12801" max="12801" width="3.85546875" customWidth="1"/>
    <col min="12802" max="12802" width="3.42578125" customWidth="1"/>
    <col min="12803" max="12803" width="2.28515625" customWidth="1"/>
    <col min="12804" max="12804" width="4.85546875" customWidth="1"/>
    <col min="12805" max="12805" width="4" customWidth="1"/>
    <col min="12806" max="12806" width="1.85546875" customWidth="1"/>
    <col min="12807" max="12807" width="3.42578125" customWidth="1"/>
    <col min="12808" max="12808" width="3.85546875" customWidth="1"/>
    <col min="12809" max="12809" width="2.85546875" customWidth="1"/>
    <col min="12810" max="12810" width="26.7109375" customWidth="1"/>
    <col min="12811" max="12811" width="3.7109375" customWidth="1"/>
    <col min="12812" max="12812" width="4.140625" customWidth="1"/>
    <col min="12814" max="12814" width="3.42578125" customWidth="1"/>
    <col min="12815" max="12815" width="1" customWidth="1"/>
    <col min="12816" max="12816" width="4.28515625" customWidth="1"/>
    <col min="12817" max="12817" width="3.85546875" customWidth="1"/>
    <col min="12818" max="12818" width="5.7109375" customWidth="1"/>
    <col min="12819" max="12819" width="1.7109375" customWidth="1"/>
    <col min="12820" max="12820" width="1.140625" customWidth="1"/>
    <col min="12821" max="12821" width="4" customWidth="1"/>
    <col min="12822" max="12822" width="8.85546875" customWidth="1"/>
    <col min="12823" max="12823" width="2.42578125" customWidth="1"/>
    <col min="12824" max="12824" width="1.7109375" customWidth="1"/>
    <col min="12825" max="12825" width="4.7109375" customWidth="1"/>
    <col min="12826" max="12826" width="1.42578125" customWidth="1"/>
    <col min="12827" max="12827" width="4.7109375" customWidth="1"/>
    <col min="12828" max="12828" width="5.5703125" customWidth="1"/>
    <col min="12829" max="12829" width="4.140625" customWidth="1"/>
    <col min="12830" max="12830" width="4" customWidth="1"/>
    <col min="12831" max="12831" width="3.5703125" customWidth="1"/>
    <col min="12832" max="12832" width="4.5703125" customWidth="1"/>
    <col min="12833" max="12833" width="4.7109375" customWidth="1"/>
    <col min="12836" max="12839" width="0" hidden="1" customWidth="1"/>
    <col min="13057" max="13057" width="3.85546875" customWidth="1"/>
    <col min="13058" max="13058" width="3.42578125" customWidth="1"/>
    <col min="13059" max="13059" width="2.28515625" customWidth="1"/>
    <col min="13060" max="13060" width="4.85546875" customWidth="1"/>
    <col min="13061" max="13061" width="4" customWidth="1"/>
    <col min="13062" max="13062" width="1.85546875" customWidth="1"/>
    <col min="13063" max="13063" width="3.42578125" customWidth="1"/>
    <col min="13064" max="13064" width="3.85546875" customWidth="1"/>
    <col min="13065" max="13065" width="2.85546875" customWidth="1"/>
    <col min="13066" max="13066" width="26.7109375" customWidth="1"/>
    <col min="13067" max="13067" width="3.7109375" customWidth="1"/>
    <col min="13068" max="13068" width="4.140625" customWidth="1"/>
    <col min="13070" max="13070" width="3.42578125" customWidth="1"/>
    <col min="13071" max="13071" width="1" customWidth="1"/>
    <col min="13072" max="13072" width="4.28515625" customWidth="1"/>
    <col min="13073" max="13073" width="3.85546875" customWidth="1"/>
    <col min="13074" max="13074" width="5.7109375" customWidth="1"/>
    <col min="13075" max="13075" width="1.7109375" customWidth="1"/>
    <col min="13076" max="13076" width="1.140625" customWidth="1"/>
    <col min="13077" max="13077" width="4" customWidth="1"/>
    <col min="13078" max="13078" width="8.85546875" customWidth="1"/>
    <col min="13079" max="13079" width="2.42578125" customWidth="1"/>
    <col min="13080" max="13080" width="1.7109375" customWidth="1"/>
    <col min="13081" max="13081" width="4.7109375" customWidth="1"/>
    <col min="13082" max="13082" width="1.42578125" customWidth="1"/>
    <col min="13083" max="13083" width="4.7109375" customWidth="1"/>
    <col min="13084" max="13084" width="5.5703125" customWidth="1"/>
    <col min="13085" max="13085" width="4.140625" customWidth="1"/>
    <col min="13086" max="13086" width="4" customWidth="1"/>
    <col min="13087" max="13087" width="3.5703125" customWidth="1"/>
    <col min="13088" max="13088" width="4.5703125" customWidth="1"/>
    <col min="13089" max="13089" width="4.7109375" customWidth="1"/>
    <col min="13092" max="13095" width="0" hidden="1" customWidth="1"/>
    <col min="13313" max="13313" width="3.85546875" customWidth="1"/>
    <col min="13314" max="13314" width="3.42578125" customWidth="1"/>
    <col min="13315" max="13315" width="2.28515625" customWidth="1"/>
    <col min="13316" max="13316" width="4.85546875" customWidth="1"/>
    <col min="13317" max="13317" width="4" customWidth="1"/>
    <col min="13318" max="13318" width="1.85546875" customWidth="1"/>
    <col min="13319" max="13319" width="3.42578125" customWidth="1"/>
    <col min="13320" max="13320" width="3.85546875" customWidth="1"/>
    <col min="13321" max="13321" width="2.85546875" customWidth="1"/>
    <col min="13322" max="13322" width="26.7109375" customWidth="1"/>
    <col min="13323" max="13323" width="3.7109375" customWidth="1"/>
    <col min="13324" max="13324" width="4.140625" customWidth="1"/>
    <col min="13326" max="13326" width="3.42578125" customWidth="1"/>
    <col min="13327" max="13327" width="1" customWidth="1"/>
    <col min="13328" max="13328" width="4.28515625" customWidth="1"/>
    <col min="13329" max="13329" width="3.85546875" customWidth="1"/>
    <col min="13330" max="13330" width="5.7109375" customWidth="1"/>
    <col min="13331" max="13331" width="1.7109375" customWidth="1"/>
    <col min="13332" max="13332" width="1.140625" customWidth="1"/>
    <col min="13333" max="13333" width="4" customWidth="1"/>
    <col min="13334" max="13334" width="8.85546875" customWidth="1"/>
    <col min="13335" max="13335" width="2.42578125" customWidth="1"/>
    <col min="13336" max="13336" width="1.7109375" customWidth="1"/>
    <col min="13337" max="13337" width="4.7109375" customWidth="1"/>
    <col min="13338" max="13338" width="1.42578125" customWidth="1"/>
    <col min="13339" max="13339" width="4.7109375" customWidth="1"/>
    <col min="13340" max="13340" width="5.5703125" customWidth="1"/>
    <col min="13341" max="13341" width="4.140625" customWidth="1"/>
    <col min="13342" max="13342" width="4" customWidth="1"/>
    <col min="13343" max="13343" width="3.5703125" customWidth="1"/>
    <col min="13344" max="13344" width="4.5703125" customWidth="1"/>
    <col min="13345" max="13345" width="4.7109375" customWidth="1"/>
    <col min="13348" max="13351" width="0" hidden="1" customWidth="1"/>
    <col min="13569" max="13569" width="3.85546875" customWidth="1"/>
    <col min="13570" max="13570" width="3.42578125" customWidth="1"/>
    <col min="13571" max="13571" width="2.28515625" customWidth="1"/>
    <col min="13572" max="13572" width="4.85546875" customWidth="1"/>
    <col min="13573" max="13573" width="4" customWidth="1"/>
    <col min="13574" max="13574" width="1.85546875" customWidth="1"/>
    <col min="13575" max="13575" width="3.42578125" customWidth="1"/>
    <col min="13576" max="13576" width="3.85546875" customWidth="1"/>
    <col min="13577" max="13577" width="2.85546875" customWidth="1"/>
    <col min="13578" max="13578" width="26.7109375" customWidth="1"/>
    <col min="13579" max="13579" width="3.7109375" customWidth="1"/>
    <col min="13580" max="13580" width="4.140625" customWidth="1"/>
    <col min="13582" max="13582" width="3.42578125" customWidth="1"/>
    <col min="13583" max="13583" width="1" customWidth="1"/>
    <col min="13584" max="13584" width="4.28515625" customWidth="1"/>
    <col min="13585" max="13585" width="3.85546875" customWidth="1"/>
    <col min="13586" max="13586" width="5.7109375" customWidth="1"/>
    <col min="13587" max="13587" width="1.7109375" customWidth="1"/>
    <col min="13588" max="13588" width="1.140625" customWidth="1"/>
    <col min="13589" max="13589" width="4" customWidth="1"/>
    <col min="13590" max="13590" width="8.85546875" customWidth="1"/>
    <col min="13591" max="13591" width="2.42578125" customWidth="1"/>
    <col min="13592" max="13592" width="1.7109375" customWidth="1"/>
    <col min="13593" max="13593" width="4.7109375" customWidth="1"/>
    <col min="13594" max="13594" width="1.42578125" customWidth="1"/>
    <col min="13595" max="13595" width="4.7109375" customWidth="1"/>
    <col min="13596" max="13596" width="5.5703125" customWidth="1"/>
    <col min="13597" max="13597" width="4.140625" customWidth="1"/>
    <col min="13598" max="13598" width="4" customWidth="1"/>
    <col min="13599" max="13599" width="3.5703125" customWidth="1"/>
    <col min="13600" max="13600" width="4.5703125" customWidth="1"/>
    <col min="13601" max="13601" width="4.7109375" customWidth="1"/>
    <col min="13604" max="13607" width="0" hidden="1" customWidth="1"/>
    <col min="13825" max="13825" width="3.85546875" customWidth="1"/>
    <col min="13826" max="13826" width="3.42578125" customWidth="1"/>
    <col min="13827" max="13827" width="2.28515625" customWidth="1"/>
    <col min="13828" max="13828" width="4.85546875" customWidth="1"/>
    <col min="13829" max="13829" width="4" customWidth="1"/>
    <col min="13830" max="13830" width="1.85546875" customWidth="1"/>
    <col min="13831" max="13831" width="3.42578125" customWidth="1"/>
    <col min="13832" max="13832" width="3.85546875" customWidth="1"/>
    <col min="13833" max="13833" width="2.85546875" customWidth="1"/>
    <col min="13834" max="13834" width="26.7109375" customWidth="1"/>
    <col min="13835" max="13835" width="3.7109375" customWidth="1"/>
    <col min="13836" max="13836" width="4.140625" customWidth="1"/>
    <col min="13838" max="13838" width="3.42578125" customWidth="1"/>
    <col min="13839" max="13839" width="1" customWidth="1"/>
    <col min="13840" max="13840" width="4.28515625" customWidth="1"/>
    <col min="13841" max="13841" width="3.85546875" customWidth="1"/>
    <col min="13842" max="13842" width="5.7109375" customWidth="1"/>
    <col min="13843" max="13843" width="1.7109375" customWidth="1"/>
    <col min="13844" max="13844" width="1.140625" customWidth="1"/>
    <col min="13845" max="13845" width="4" customWidth="1"/>
    <col min="13846" max="13846" width="8.85546875" customWidth="1"/>
    <col min="13847" max="13847" width="2.42578125" customWidth="1"/>
    <col min="13848" max="13848" width="1.7109375" customWidth="1"/>
    <col min="13849" max="13849" width="4.7109375" customWidth="1"/>
    <col min="13850" max="13850" width="1.42578125" customWidth="1"/>
    <col min="13851" max="13851" width="4.7109375" customWidth="1"/>
    <col min="13852" max="13852" width="5.5703125" customWidth="1"/>
    <col min="13853" max="13853" width="4.140625" customWidth="1"/>
    <col min="13854" max="13854" width="4" customWidth="1"/>
    <col min="13855" max="13855" width="3.5703125" customWidth="1"/>
    <col min="13856" max="13856" width="4.5703125" customWidth="1"/>
    <col min="13857" max="13857" width="4.7109375" customWidth="1"/>
    <col min="13860" max="13863" width="0" hidden="1" customWidth="1"/>
    <col min="14081" max="14081" width="3.85546875" customWidth="1"/>
    <col min="14082" max="14082" width="3.42578125" customWidth="1"/>
    <col min="14083" max="14083" width="2.28515625" customWidth="1"/>
    <col min="14084" max="14084" width="4.85546875" customWidth="1"/>
    <col min="14085" max="14085" width="4" customWidth="1"/>
    <col min="14086" max="14086" width="1.85546875" customWidth="1"/>
    <col min="14087" max="14087" width="3.42578125" customWidth="1"/>
    <col min="14088" max="14088" width="3.85546875" customWidth="1"/>
    <col min="14089" max="14089" width="2.85546875" customWidth="1"/>
    <col min="14090" max="14090" width="26.7109375" customWidth="1"/>
    <col min="14091" max="14091" width="3.7109375" customWidth="1"/>
    <col min="14092" max="14092" width="4.140625" customWidth="1"/>
    <col min="14094" max="14094" width="3.42578125" customWidth="1"/>
    <col min="14095" max="14095" width="1" customWidth="1"/>
    <col min="14096" max="14096" width="4.28515625" customWidth="1"/>
    <col min="14097" max="14097" width="3.85546875" customWidth="1"/>
    <col min="14098" max="14098" width="5.7109375" customWidth="1"/>
    <col min="14099" max="14099" width="1.7109375" customWidth="1"/>
    <col min="14100" max="14100" width="1.140625" customWidth="1"/>
    <col min="14101" max="14101" width="4" customWidth="1"/>
    <col min="14102" max="14102" width="8.85546875" customWidth="1"/>
    <col min="14103" max="14103" width="2.42578125" customWidth="1"/>
    <col min="14104" max="14104" width="1.7109375" customWidth="1"/>
    <col min="14105" max="14105" width="4.7109375" customWidth="1"/>
    <col min="14106" max="14106" width="1.42578125" customWidth="1"/>
    <col min="14107" max="14107" width="4.7109375" customWidth="1"/>
    <col min="14108" max="14108" width="5.5703125" customWidth="1"/>
    <col min="14109" max="14109" width="4.140625" customWidth="1"/>
    <col min="14110" max="14110" width="4" customWidth="1"/>
    <col min="14111" max="14111" width="3.5703125" customWidth="1"/>
    <col min="14112" max="14112" width="4.5703125" customWidth="1"/>
    <col min="14113" max="14113" width="4.7109375" customWidth="1"/>
    <col min="14116" max="14119" width="0" hidden="1" customWidth="1"/>
    <col min="14337" max="14337" width="3.85546875" customWidth="1"/>
    <col min="14338" max="14338" width="3.42578125" customWidth="1"/>
    <col min="14339" max="14339" width="2.28515625" customWidth="1"/>
    <col min="14340" max="14340" width="4.85546875" customWidth="1"/>
    <col min="14341" max="14341" width="4" customWidth="1"/>
    <col min="14342" max="14342" width="1.85546875" customWidth="1"/>
    <col min="14343" max="14343" width="3.42578125" customWidth="1"/>
    <col min="14344" max="14344" width="3.85546875" customWidth="1"/>
    <col min="14345" max="14345" width="2.85546875" customWidth="1"/>
    <col min="14346" max="14346" width="26.7109375" customWidth="1"/>
    <col min="14347" max="14347" width="3.7109375" customWidth="1"/>
    <col min="14348" max="14348" width="4.140625" customWidth="1"/>
    <col min="14350" max="14350" width="3.42578125" customWidth="1"/>
    <col min="14351" max="14351" width="1" customWidth="1"/>
    <col min="14352" max="14352" width="4.28515625" customWidth="1"/>
    <col min="14353" max="14353" width="3.85546875" customWidth="1"/>
    <col min="14354" max="14354" width="5.7109375" customWidth="1"/>
    <col min="14355" max="14355" width="1.7109375" customWidth="1"/>
    <col min="14356" max="14356" width="1.140625" customWidth="1"/>
    <col min="14357" max="14357" width="4" customWidth="1"/>
    <col min="14358" max="14358" width="8.85546875" customWidth="1"/>
    <col min="14359" max="14359" width="2.42578125" customWidth="1"/>
    <col min="14360" max="14360" width="1.7109375" customWidth="1"/>
    <col min="14361" max="14361" width="4.7109375" customWidth="1"/>
    <col min="14362" max="14362" width="1.42578125" customWidth="1"/>
    <col min="14363" max="14363" width="4.7109375" customWidth="1"/>
    <col min="14364" max="14364" width="5.5703125" customWidth="1"/>
    <col min="14365" max="14365" width="4.140625" customWidth="1"/>
    <col min="14366" max="14366" width="4" customWidth="1"/>
    <col min="14367" max="14367" width="3.5703125" customWidth="1"/>
    <col min="14368" max="14368" width="4.5703125" customWidth="1"/>
    <col min="14369" max="14369" width="4.7109375" customWidth="1"/>
    <col min="14372" max="14375" width="0" hidden="1" customWidth="1"/>
    <col min="14593" max="14593" width="3.85546875" customWidth="1"/>
    <col min="14594" max="14594" width="3.42578125" customWidth="1"/>
    <col min="14595" max="14595" width="2.28515625" customWidth="1"/>
    <col min="14596" max="14596" width="4.85546875" customWidth="1"/>
    <col min="14597" max="14597" width="4" customWidth="1"/>
    <col min="14598" max="14598" width="1.85546875" customWidth="1"/>
    <col min="14599" max="14599" width="3.42578125" customWidth="1"/>
    <col min="14600" max="14600" width="3.85546875" customWidth="1"/>
    <col min="14601" max="14601" width="2.85546875" customWidth="1"/>
    <col min="14602" max="14602" width="26.7109375" customWidth="1"/>
    <col min="14603" max="14603" width="3.7109375" customWidth="1"/>
    <col min="14604" max="14604" width="4.140625" customWidth="1"/>
    <col min="14606" max="14606" width="3.42578125" customWidth="1"/>
    <col min="14607" max="14607" width="1" customWidth="1"/>
    <col min="14608" max="14608" width="4.28515625" customWidth="1"/>
    <col min="14609" max="14609" width="3.85546875" customWidth="1"/>
    <col min="14610" max="14610" width="5.7109375" customWidth="1"/>
    <col min="14611" max="14611" width="1.7109375" customWidth="1"/>
    <col min="14612" max="14612" width="1.140625" customWidth="1"/>
    <col min="14613" max="14613" width="4" customWidth="1"/>
    <col min="14614" max="14614" width="8.85546875" customWidth="1"/>
    <col min="14615" max="14615" width="2.42578125" customWidth="1"/>
    <col min="14616" max="14616" width="1.7109375" customWidth="1"/>
    <col min="14617" max="14617" width="4.7109375" customWidth="1"/>
    <col min="14618" max="14618" width="1.42578125" customWidth="1"/>
    <col min="14619" max="14619" width="4.7109375" customWidth="1"/>
    <col min="14620" max="14620" width="5.5703125" customWidth="1"/>
    <col min="14621" max="14621" width="4.140625" customWidth="1"/>
    <col min="14622" max="14622" width="4" customWidth="1"/>
    <col min="14623" max="14623" width="3.5703125" customWidth="1"/>
    <col min="14624" max="14624" width="4.5703125" customWidth="1"/>
    <col min="14625" max="14625" width="4.7109375" customWidth="1"/>
    <col min="14628" max="14631" width="0" hidden="1" customWidth="1"/>
    <col min="14849" max="14849" width="3.85546875" customWidth="1"/>
    <col min="14850" max="14850" width="3.42578125" customWidth="1"/>
    <col min="14851" max="14851" width="2.28515625" customWidth="1"/>
    <col min="14852" max="14852" width="4.85546875" customWidth="1"/>
    <col min="14853" max="14853" width="4" customWidth="1"/>
    <col min="14854" max="14854" width="1.85546875" customWidth="1"/>
    <col min="14855" max="14855" width="3.42578125" customWidth="1"/>
    <col min="14856" max="14856" width="3.85546875" customWidth="1"/>
    <col min="14857" max="14857" width="2.85546875" customWidth="1"/>
    <col min="14858" max="14858" width="26.7109375" customWidth="1"/>
    <col min="14859" max="14859" width="3.7109375" customWidth="1"/>
    <col min="14860" max="14860" width="4.140625" customWidth="1"/>
    <col min="14862" max="14862" width="3.42578125" customWidth="1"/>
    <col min="14863" max="14863" width="1" customWidth="1"/>
    <col min="14864" max="14864" width="4.28515625" customWidth="1"/>
    <col min="14865" max="14865" width="3.85546875" customWidth="1"/>
    <col min="14866" max="14866" width="5.7109375" customWidth="1"/>
    <col min="14867" max="14867" width="1.7109375" customWidth="1"/>
    <col min="14868" max="14868" width="1.140625" customWidth="1"/>
    <col min="14869" max="14869" width="4" customWidth="1"/>
    <col min="14870" max="14870" width="8.85546875" customWidth="1"/>
    <col min="14871" max="14871" width="2.42578125" customWidth="1"/>
    <col min="14872" max="14872" width="1.7109375" customWidth="1"/>
    <col min="14873" max="14873" width="4.7109375" customWidth="1"/>
    <col min="14874" max="14874" width="1.42578125" customWidth="1"/>
    <col min="14875" max="14875" width="4.7109375" customWidth="1"/>
    <col min="14876" max="14876" width="5.5703125" customWidth="1"/>
    <col min="14877" max="14877" width="4.140625" customWidth="1"/>
    <col min="14878" max="14878" width="4" customWidth="1"/>
    <col min="14879" max="14879" width="3.5703125" customWidth="1"/>
    <col min="14880" max="14880" width="4.5703125" customWidth="1"/>
    <col min="14881" max="14881" width="4.7109375" customWidth="1"/>
    <col min="14884" max="14887" width="0" hidden="1" customWidth="1"/>
    <col min="15105" max="15105" width="3.85546875" customWidth="1"/>
    <col min="15106" max="15106" width="3.42578125" customWidth="1"/>
    <col min="15107" max="15107" width="2.28515625" customWidth="1"/>
    <col min="15108" max="15108" width="4.85546875" customWidth="1"/>
    <col min="15109" max="15109" width="4" customWidth="1"/>
    <col min="15110" max="15110" width="1.85546875" customWidth="1"/>
    <col min="15111" max="15111" width="3.42578125" customWidth="1"/>
    <col min="15112" max="15112" width="3.85546875" customWidth="1"/>
    <col min="15113" max="15113" width="2.85546875" customWidth="1"/>
    <col min="15114" max="15114" width="26.7109375" customWidth="1"/>
    <col min="15115" max="15115" width="3.7109375" customWidth="1"/>
    <col min="15116" max="15116" width="4.140625" customWidth="1"/>
    <col min="15118" max="15118" width="3.42578125" customWidth="1"/>
    <col min="15119" max="15119" width="1" customWidth="1"/>
    <col min="15120" max="15120" width="4.28515625" customWidth="1"/>
    <col min="15121" max="15121" width="3.85546875" customWidth="1"/>
    <col min="15122" max="15122" width="5.7109375" customWidth="1"/>
    <col min="15123" max="15123" width="1.7109375" customWidth="1"/>
    <col min="15124" max="15124" width="1.140625" customWidth="1"/>
    <col min="15125" max="15125" width="4" customWidth="1"/>
    <col min="15126" max="15126" width="8.85546875" customWidth="1"/>
    <col min="15127" max="15127" width="2.42578125" customWidth="1"/>
    <col min="15128" max="15128" width="1.7109375" customWidth="1"/>
    <col min="15129" max="15129" width="4.7109375" customWidth="1"/>
    <col min="15130" max="15130" width="1.42578125" customWidth="1"/>
    <col min="15131" max="15131" width="4.7109375" customWidth="1"/>
    <col min="15132" max="15132" width="5.5703125" customWidth="1"/>
    <col min="15133" max="15133" width="4.140625" customWidth="1"/>
    <col min="15134" max="15134" width="4" customWidth="1"/>
    <col min="15135" max="15135" width="3.5703125" customWidth="1"/>
    <col min="15136" max="15136" width="4.5703125" customWidth="1"/>
    <col min="15137" max="15137" width="4.7109375" customWidth="1"/>
    <col min="15140" max="15143" width="0" hidden="1" customWidth="1"/>
    <col min="15361" max="15361" width="3.85546875" customWidth="1"/>
    <col min="15362" max="15362" width="3.42578125" customWidth="1"/>
    <col min="15363" max="15363" width="2.28515625" customWidth="1"/>
    <col min="15364" max="15364" width="4.85546875" customWidth="1"/>
    <col min="15365" max="15365" width="4" customWidth="1"/>
    <col min="15366" max="15366" width="1.85546875" customWidth="1"/>
    <col min="15367" max="15367" width="3.42578125" customWidth="1"/>
    <col min="15368" max="15368" width="3.85546875" customWidth="1"/>
    <col min="15369" max="15369" width="2.85546875" customWidth="1"/>
    <col min="15370" max="15370" width="26.7109375" customWidth="1"/>
    <col min="15371" max="15371" width="3.7109375" customWidth="1"/>
    <col min="15372" max="15372" width="4.140625" customWidth="1"/>
    <col min="15374" max="15374" width="3.42578125" customWidth="1"/>
    <col min="15375" max="15375" width="1" customWidth="1"/>
    <col min="15376" max="15376" width="4.28515625" customWidth="1"/>
    <col min="15377" max="15377" width="3.85546875" customWidth="1"/>
    <col min="15378" max="15378" width="5.7109375" customWidth="1"/>
    <col min="15379" max="15379" width="1.7109375" customWidth="1"/>
    <col min="15380" max="15380" width="1.140625" customWidth="1"/>
    <col min="15381" max="15381" width="4" customWidth="1"/>
    <col min="15382" max="15382" width="8.85546875" customWidth="1"/>
    <col min="15383" max="15383" width="2.42578125" customWidth="1"/>
    <col min="15384" max="15384" width="1.7109375" customWidth="1"/>
    <col min="15385" max="15385" width="4.7109375" customWidth="1"/>
    <col min="15386" max="15386" width="1.42578125" customWidth="1"/>
    <col min="15387" max="15387" width="4.7109375" customWidth="1"/>
    <col min="15388" max="15388" width="5.5703125" customWidth="1"/>
    <col min="15389" max="15389" width="4.140625" customWidth="1"/>
    <col min="15390" max="15390" width="4" customWidth="1"/>
    <col min="15391" max="15391" width="3.5703125" customWidth="1"/>
    <col min="15392" max="15392" width="4.5703125" customWidth="1"/>
    <col min="15393" max="15393" width="4.7109375" customWidth="1"/>
    <col min="15396" max="15399" width="0" hidden="1" customWidth="1"/>
    <col min="15617" max="15617" width="3.85546875" customWidth="1"/>
    <col min="15618" max="15618" width="3.42578125" customWidth="1"/>
    <col min="15619" max="15619" width="2.28515625" customWidth="1"/>
    <col min="15620" max="15620" width="4.85546875" customWidth="1"/>
    <col min="15621" max="15621" width="4" customWidth="1"/>
    <col min="15622" max="15622" width="1.85546875" customWidth="1"/>
    <col min="15623" max="15623" width="3.42578125" customWidth="1"/>
    <col min="15624" max="15624" width="3.85546875" customWidth="1"/>
    <col min="15625" max="15625" width="2.85546875" customWidth="1"/>
    <col min="15626" max="15626" width="26.7109375" customWidth="1"/>
    <col min="15627" max="15627" width="3.7109375" customWidth="1"/>
    <col min="15628" max="15628" width="4.140625" customWidth="1"/>
    <col min="15630" max="15630" width="3.42578125" customWidth="1"/>
    <col min="15631" max="15631" width="1" customWidth="1"/>
    <col min="15632" max="15632" width="4.28515625" customWidth="1"/>
    <col min="15633" max="15633" width="3.85546875" customWidth="1"/>
    <col min="15634" max="15634" width="5.7109375" customWidth="1"/>
    <col min="15635" max="15635" width="1.7109375" customWidth="1"/>
    <col min="15636" max="15636" width="1.140625" customWidth="1"/>
    <col min="15637" max="15637" width="4" customWidth="1"/>
    <col min="15638" max="15638" width="8.85546875" customWidth="1"/>
    <col min="15639" max="15639" width="2.42578125" customWidth="1"/>
    <col min="15640" max="15640" width="1.7109375" customWidth="1"/>
    <col min="15641" max="15641" width="4.7109375" customWidth="1"/>
    <col min="15642" max="15642" width="1.42578125" customWidth="1"/>
    <col min="15643" max="15643" width="4.7109375" customWidth="1"/>
    <col min="15644" max="15644" width="5.5703125" customWidth="1"/>
    <col min="15645" max="15645" width="4.140625" customWidth="1"/>
    <col min="15646" max="15646" width="4" customWidth="1"/>
    <col min="15647" max="15647" width="3.5703125" customWidth="1"/>
    <col min="15648" max="15648" width="4.5703125" customWidth="1"/>
    <col min="15649" max="15649" width="4.7109375" customWidth="1"/>
    <col min="15652" max="15655" width="0" hidden="1" customWidth="1"/>
    <col min="15873" max="15873" width="3.85546875" customWidth="1"/>
    <col min="15874" max="15874" width="3.42578125" customWidth="1"/>
    <col min="15875" max="15875" width="2.28515625" customWidth="1"/>
    <col min="15876" max="15876" width="4.85546875" customWidth="1"/>
    <col min="15877" max="15877" width="4" customWidth="1"/>
    <col min="15878" max="15878" width="1.85546875" customWidth="1"/>
    <col min="15879" max="15879" width="3.42578125" customWidth="1"/>
    <col min="15880" max="15880" width="3.85546875" customWidth="1"/>
    <col min="15881" max="15881" width="2.85546875" customWidth="1"/>
    <col min="15882" max="15882" width="26.7109375" customWidth="1"/>
    <col min="15883" max="15883" width="3.7109375" customWidth="1"/>
    <col min="15884" max="15884" width="4.140625" customWidth="1"/>
    <col min="15886" max="15886" width="3.42578125" customWidth="1"/>
    <col min="15887" max="15887" width="1" customWidth="1"/>
    <col min="15888" max="15888" width="4.28515625" customWidth="1"/>
    <col min="15889" max="15889" width="3.85546875" customWidth="1"/>
    <col min="15890" max="15890" width="5.7109375" customWidth="1"/>
    <col min="15891" max="15891" width="1.7109375" customWidth="1"/>
    <col min="15892" max="15892" width="1.140625" customWidth="1"/>
    <col min="15893" max="15893" width="4" customWidth="1"/>
    <col min="15894" max="15894" width="8.85546875" customWidth="1"/>
    <col min="15895" max="15895" width="2.42578125" customWidth="1"/>
    <col min="15896" max="15896" width="1.7109375" customWidth="1"/>
    <col min="15897" max="15897" width="4.7109375" customWidth="1"/>
    <col min="15898" max="15898" width="1.42578125" customWidth="1"/>
    <col min="15899" max="15899" width="4.7109375" customWidth="1"/>
    <col min="15900" max="15900" width="5.5703125" customWidth="1"/>
    <col min="15901" max="15901" width="4.140625" customWidth="1"/>
    <col min="15902" max="15902" width="4" customWidth="1"/>
    <col min="15903" max="15903" width="3.5703125" customWidth="1"/>
    <col min="15904" max="15904" width="4.5703125" customWidth="1"/>
    <col min="15905" max="15905" width="4.7109375" customWidth="1"/>
    <col min="15908" max="15911" width="0" hidden="1" customWidth="1"/>
    <col min="16129" max="16129" width="3.85546875" customWidth="1"/>
    <col min="16130" max="16130" width="3.42578125" customWidth="1"/>
    <col min="16131" max="16131" width="2.28515625" customWidth="1"/>
    <col min="16132" max="16132" width="4.85546875" customWidth="1"/>
    <col min="16133" max="16133" width="4" customWidth="1"/>
    <col min="16134" max="16134" width="1.85546875" customWidth="1"/>
    <col min="16135" max="16135" width="3.42578125" customWidth="1"/>
    <col min="16136" max="16136" width="3.85546875" customWidth="1"/>
    <col min="16137" max="16137" width="2.85546875" customWidth="1"/>
    <col min="16138" max="16138" width="26.7109375" customWidth="1"/>
    <col min="16139" max="16139" width="3.7109375" customWidth="1"/>
    <col min="16140" max="16140" width="4.140625" customWidth="1"/>
    <col min="16142" max="16142" width="3.42578125" customWidth="1"/>
    <col min="16143" max="16143" width="1" customWidth="1"/>
    <col min="16144" max="16144" width="4.28515625" customWidth="1"/>
    <col min="16145" max="16145" width="3.85546875" customWidth="1"/>
    <col min="16146" max="16146" width="5.7109375" customWidth="1"/>
    <col min="16147" max="16147" width="1.7109375" customWidth="1"/>
    <col min="16148" max="16148" width="1.140625" customWidth="1"/>
    <col min="16149" max="16149" width="4" customWidth="1"/>
    <col min="16150" max="16150" width="8.85546875" customWidth="1"/>
    <col min="16151" max="16151" width="2.42578125" customWidth="1"/>
    <col min="16152" max="16152" width="1.7109375" customWidth="1"/>
    <col min="16153" max="16153" width="4.7109375" customWidth="1"/>
    <col min="16154" max="16154" width="1.42578125" customWidth="1"/>
    <col min="16155" max="16155" width="4.7109375" customWidth="1"/>
    <col min="16156" max="16156" width="5.5703125" customWidth="1"/>
    <col min="16157" max="16157" width="4.140625" customWidth="1"/>
    <col min="16158" max="16158" width="4" customWidth="1"/>
    <col min="16159" max="16159" width="3.5703125" customWidth="1"/>
    <col min="16160" max="16160" width="4.5703125" customWidth="1"/>
    <col min="16161" max="16161" width="4.7109375" customWidth="1"/>
    <col min="16164" max="16167" width="0" hidden="1" customWidth="1"/>
  </cols>
  <sheetData>
    <row r="1" spans="1:27">
      <c r="A1" s="271"/>
      <c r="B1" s="272"/>
      <c r="C1" s="272"/>
      <c r="D1" s="272"/>
      <c r="E1" s="272"/>
      <c r="F1" s="272"/>
      <c r="G1" s="272"/>
      <c r="H1" s="272"/>
      <c r="I1" s="272"/>
      <c r="J1" s="272"/>
      <c r="K1" s="272"/>
      <c r="L1" s="272"/>
      <c r="M1" s="272"/>
      <c r="N1" s="272"/>
      <c r="O1" s="272"/>
      <c r="P1" s="272"/>
      <c r="Q1" s="272"/>
      <c r="R1" s="272"/>
      <c r="S1" s="272"/>
      <c r="T1" s="272"/>
      <c r="U1" s="272"/>
      <c r="V1" s="272"/>
      <c r="W1" s="272"/>
      <c r="X1" s="272"/>
      <c r="Y1" s="272"/>
      <c r="Z1" s="273"/>
    </row>
    <row r="2" spans="1:27">
      <c r="A2" s="375" t="s">
        <v>81</v>
      </c>
      <c r="B2" s="376"/>
      <c r="C2" s="376"/>
      <c r="D2" s="376"/>
      <c r="E2" s="376"/>
      <c r="F2" s="376"/>
      <c r="G2" s="376"/>
      <c r="H2" s="376"/>
      <c r="I2" s="376"/>
      <c r="J2" s="376"/>
      <c r="K2" s="376"/>
      <c r="L2" s="376"/>
      <c r="M2" s="376"/>
      <c r="N2" s="376"/>
      <c r="O2" s="376"/>
      <c r="P2" s="376"/>
      <c r="Q2" s="376"/>
      <c r="R2" s="376"/>
      <c r="S2" s="376"/>
      <c r="T2" s="376"/>
      <c r="U2" s="376"/>
      <c r="V2" s="376"/>
      <c r="W2" s="376"/>
      <c r="X2" s="376"/>
      <c r="Y2" s="376"/>
      <c r="Z2" s="377"/>
      <c r="AA2" s="104"/>
    </row>
    <row r="3" spans="1:27">
      <c r="A3" s="378" t="s">
        <v>82</v>
      </c>
      <c r="B3" s="379"/>
      <c r="C3" s="379"/>
      <c r="D3" s="379"/>
      <c r="E3" s="379"/>
      <c r="F3" s="379"/>
      <c r="G3" s="379"/>
      <c r="H3" s="379"/>
      <c r="I3" s="379"/>
      <c r="J3" s="379"/>
      <c r="K3" s="379"/>
      <c r="L3" s="379"/>
      <c r="M3" s="379"/>
      <c r="N3" s="379"/>
      <c r="O3" s="379"/>
      <c r="P3" s="379"/>
      <c r="Q3" s="379"/>
      <c r="R3" s="379"/>
      <c r="S3" s="379"/>
      <c r="T3" s="379"/>
      <c r="U3" s="379"/>
      <c r="V3" s="379"/>
      <c r="W3" s="379"/>
      <c r="X3" s="379"/>
      <c r="Y3" s="379"/>
      <c r="Z3" s="380"/>
      <c r="AA3" s="105"/>
    </row>
    <row r="4" spans="1:27">
      <c r="A4" s="381" t="s">
        <v>83</v>
      </c>
      <c r="B4" s="382"/>
      <c r="C4" s="382"/>
      <c r="D4" s="382"/>
      <c r="E4" s="382"/>
      <c r="F4" s="382"/>
      <c r="G4" s="382"/>
      <c r="H4" s="382"/>
      <c r="I4" s="382"/>
      <c r="J4" s="382"/>
      <c r="K4" s="382"/>
      <c r="L4" s="382"/>
      <c r="M4" s="382"/>
      <c r="N4" s="382"/>
      <c r="O4" s="382"/>
      <c r="P4" s="382"/>
      <c r="Q4" s="382"/>
      <c r="R4" s="382"/>
      <c r="S4" s="382"/>
      <c r="T4" s="382"/>
      <c r="U4" s="382"/>
      <c r="V4" s="382"/>
      <c r="W4" s="382"/>
      <c r="X4" s="382"/>
      <c r="Y4" s="382"/>
      <c r="Z4" s="383"/>
      <c r="AA4" s="106"/>
    </row>
    <row r="5" spans="1:27" ht="15.75" thickBot="1">
      <c r="A5" s="274"/>
      <c r="B5" s="275"/>
      <c r="C5" s="275"/>
      <c r="D5" s="275"/>
      <c r="E5" s="275"/>
      <c r="F5" s="275"/>
      <c r="G5" s="275"/>
      <c r="H5" s="275"/>
      <c r="I5" s="275"/>
      <c r="J5" s="275"/>
      <c r="K5" s="275"/>
      <c r="L5" s="275"/>
      <c r="M5" s="276" t="s">
        <v>84</v>
      </c>
      <c r="N5" s="275"/>
      <c r="O5" s="275"/>
      <c r="P5" s="275"/>
      <c r="Q5" s="275"/>
      <c r="R5" s="275"/>
      <c r="S5" s="275"/>
      <c r="T5" s="275"/>
      <c r="U5" s="275"/>
      <c r="V5" s="275"/>
      <c r="W5" s="275"/>
      <c r="X5" s="275"/>
      <c r="Y5" s="275"/>
      <c r="Z5" s="277"/>
      <c r="AA5" s="107"/>
    </row>
    <row r="6" spans="1:27">
      <c r="A6" s="512" t="s">
        <v>85</v>
      </c>
      <c r="B6" s="513"/>
      <c r="C6" s="513"/>
      <c r="D6" s="513"/>
      <c r="E6" s="513"/>
      <c r="F6" s="513"/>
      <c r="G6" s="513"/>
      <c r="H6" s="513"/>
      <c r="I6" s="513"/>
      <c r="J6" s="513"/>
      <c r="K6" s="513"/>
      <c r="L6" s="513"/>
      <c r="M6" s="514"/>
      <c r="N6" s="387" t="s">
        <v>86</v>
      </c>
      <c r="O6" s="385"/>
      <c r="P6" s="385"/>
      <c r="Q6" s="385"/>
      <c r="R6" s="385"/>
      <c r="S6" s="385"/>
      <c r="T6" s="385"/>
      <c r="U6" s="385"/>
      <c r="V6" s="385"/>
      <c r="W6" s="385"/>
      <c r="X6" s="385"/>
      <c r="Y6" s="385"/>
      <c r="Z6" s="388"/>
      <c r="AA6" s="108"/>
    </row>
    <row r="7" spans="1:27">
      <c r="A7" s="389" t="s">
        <v>217</v>
      </c>
      <c r="B7" s="390"/>
      <c r="C7" s="390"/>
      <c r="D7" s="390"/>
      <c r="E7" s="390"/>
      <c r="F7" s="390"/>
      <c r="G7" s="390"/>
      <c r="H7" s="390"/>
      <c r="I7" s="390"/>
      <c r="J7" s="390"/>
      <c r="K7" s="390"/>
      <c r="L7" s="390"/>
      <c r="M7" s="391"/>
      <c r="N7" s="405" t="str">
        <f>'ArthikDisha IT CAL FY 23-24'!C3</f>
        <v>ArthikDisha</v>
      </c>
      <c r="O7" s="406"/>
      <c r="P7" s="406"/>
      <c r="Q7" s="406"/>
      <c r="R7" s="406"/>
      <c r="S7" s="406"/>
      <c r="T7" s="406"/>
      <c r="U7" s="406"/>
      <c r="V7" s="406"/>
      <c r="W7" s="406"/>
      <c r="X7" s="406"/>
      <c r="Y7" s="406"/>
      <c r="Z7" s="408"/>
      <c r="AA7" s="109"/>
    </row>
    <row r="8" spans="1:27">
      <c r="A8" s="505" t="s">
        <v>87</v>
      </c>
      <c r="B8" s="506"/>
      <c r="C8" s="506"/>
      <c r="D8" s="506"/>
      <c r="E8" s="506"/>
      <c r="F8" s="507"/>
      <c r="G8" s="508" t="s">
        <v>88</v>
      </c>
      <c r="H8" s="509"/>
      <c r="I8" s="509"/>
      <c r="J8" s="509"/>
      <c r="K8" s="509"/>
      <c r="L8" s="509"/>
      <c r="M8" s="510"/>
      <c r="N8" s="508" t="s">
        <v>89</v>
      </c>
      <c r="O8" s="509"/>
      <c r="P8" s="509"/>
      <c r="Q8" s="509"/>
      <c r="R8" s="509"/>
      <c r="S8" s="509"/>
      <c r="T8" s="509"/>
      <c r="U8" s="509"/>
      <c r="V8" s="509"/>
      <c r="W8" s="509"/>
      <c r="X8" s="509"/>
      <c r="Y8" s="509"/>
      <c r="Z8" s="511"/>
      <c r="AA8" s="108"/>
    </row>
    <row r="9" spans="1:27">
      <c r="A9" s="353"/>
      <c r="B9" s="354"/>
      <c r="C9" s="354"/>
      <c r="D9" s="354"/>
      <c r="E9" s="354"/>
      <c r="F9" s="355"/>
      <c r="G9" s="356"/>
      <c r="H9" s="357"/>
      <c r="I9" s="357"/>
      <c r="J9" s="357"/>
      <c r="K9" s="357"/>
      <c r="L9" s="357"/>
      <c r="M9" s="358"/>
      <c r="N9" s="359" t="str">
        <f>'ArthikDisha IT CAL FY 23-24'!C4</f>
        <v xml:space="preserve">ARTPX1234D 
</v>
      </c>
      <c r="O9" s="360"/>
      <c r="P9" s="360"/>
      <c r="Q9" s="360"/>
      <c r="R9" s="360"/>
      <c r="S9" s="360"/>
      <c r="T9" s="360"/>
      <c r="U9" s="360"/>
      <c r="V9" s="360"/>
      <c r="W9" s="360"/>
      <c r="X9" s="360"/>
      <c r="Y9" s="360"/>
      <c r="Z9" s="361"/>
      <c r="AA9" s="110"/>
    </row>
    <row r="10" spans="1:27">
      <c r="A10" s="347" t="s">
        <v>90</v>
      </c>
      <c r="B10" s="348"/>
      <c r="C10" s="348"/>
      <c r="D10" s="348"/>
      <c r="E10" s="348"/>
      <c r="F10" s="348"/>
      <c r="G10" s="348"/>
      <c r="H10" s="348"/>
      <c r="I10" s="348"/>
      <c r="J10" s="348"/>
      <c r="K10" s="348"/>
      <c r="L10" s="348"/>
      <c r="M10" s="349"/>
      <c r="N10" s="414" t="s">
        <v>91</v>
      </c>
      <c r="O10" s="415"/>
      <c r="P10" s="415"/>
      <c r="Q10" s="415"/>
      <c r="R10" s="416"/>
      <c r="S10" s="415" t="s">
        <v>92</v>
      </c>
      <c r="T10" s="415"/>
      <c r="U10" s="415"/>
      <c r="V10" s="415"/>
      <c r="W10" s="415"/>
      <c r="X10" s="415"/>
      <c r="Y10" s="415"/>
      <c r="Z10" s="417"/>
      <c r="AA10" s="111"/>
    </row>
    <row r="11" spans="1:27">
      <c r="A11" s="519" t="s">
        <v>93</v>
      </c>
      <c r="B11" s="520"/>
      <c r="C11" s="520"/>
      <c r="D11" s="520"/>
      <c r="E11" s="520"/>
      <c r="F11" s="520"/>
      <c r="G11" s="520"/>
      <c r="H11" s="520"/>
      <c r="I11" s="520"/>
      <c r="J11" s="520"/>
      <c r="K11" s="520"/>
      <c r="L11" s="520"/>
      <c r="M11" s="520"/>
      <c r="N11" s="413" t="s">
        <v>223</v>
      </c>
      <c r="O11" s="413"/>
      <c r="P11" s="413"/>
      <c r="Q11" s="413"/>
      <c r="R11" s="413"/>
      <c r="S11" s="414" t="s">
        <v>94</v>
      </c>
      <c r="T11" s="415"/>
      <c r="U11" s="415"/>
      <c r="V11" s="416"/>
      <c r="W11" s="414" t="s">
        <v>95</v>
      </c>
      <c r="X11" s="415"/>
      <c r="Y11" s="415"/>
      <c r="Z11" s="417"/>
      <c r="AA11" s="111"/>
    </row>
    <row r="12" spans="1:27">
      <c r="A12" s="519"/>
      <c r="B12" s="520"/>
      <c r="C12" s="520"/>
      <c r="D12" s="520"/>
      <c r="E12" s="520"/>
      <c r="F12" s="520"/>
      <c r="G12" s="520"/>
      <c r="H12" s="520"/>
      <c r="I12" s="520"/>
      <c r="J12" s="520"/>
      <c r="K12" s="520"/>
      <c r="L12" s="520"/>
      <c r="M12" s="520"/>
      <c r="N12" s="413"/>
      <c r="O12" s="413"/>
      <c r="P12" s="413"/>
      <c r="Q12" s="413"/>
      <c r="R12" s="413"/>
      <c r="S12" s="418">
        <v>45017</v>
      </c>
      <c r="T12" s="406"/>
      <c r="U12" s="406"/>
      <c r="V12" s="407"/>
      <c r="W12" s="418">
        <v>45382</v>
      </c>
      <c r="X12" s="406"/>
      <c r="Y12" s="406"/>
      <c r="Z12" s="408"/>
      <c r="AA12" s="112"/>
    </row>
    <row r="13" spans="1:27" ht="46.5" customHeight="1">
      <c r="A13" s="395" t="s">
        <v>96</v>
      </c>
      <c r="B13" s="396"/>
      <c r="C13" s="397"/>
      <c r="D13" s="401" t="s">
        <v>97</v>
      </c>
      <c r="E13" s="402"/>
      <c r="F13" s="402"/>
      <c r="G13" s="402"/>
      <c r="H13" s="402"/>
      <c r="I13" s="402"/>
      <c r="J13" s="402"/>
      <c r="K13" s="402"/>
      <c r="L13" s="402"/>
      <c r="M13" s="403"/>
      <c r="N13" s="515" t="s">
        <v>98</v>
      </c>
      <c r="O13" s="516"/>
      <c r="P13" s="516"/>
      <c r="Q13" s="516"/>
      <c r="R13" s="516"/>
      <c r="S13" s="516"/>
      <c r="T13" s="517"/>
      <c r="U13" s="515" t="s">
        <v>99</v>
      </c>
      <c r="V13" s="516"/>
      <c r="W13" s="516"/>
      <c r="X13" s="516"/>
      <c r="Y13" s="516"/>
      <c r="Z13" s="518"/>
      <c r="AA13" s="113"/>
    </row>
    <row r="14" spans="1:27">
      <c r="A14" s="362" t="s">
        <v>100</v>
      </c>
      <c r="B14" s="346"/>
      <c r="C14" s="351"/>
      <c r="D14" s="363">
        <v>0</v>
      </c>
      <c r="E14" s="364"/>
      <c r="F14" s="364"/>
      <c r="G14" s="364"/>
      <c r="H14" s="364"/>
      <c r="I14" s="364"/>
      <c r="J14" s="364"/>
      <c r="K14" s="364"/>
      <c r="L14" s="364"/>
      <c r="M14" s="365"/>
      <c r="N14" s="366"/>
      <c r="O14" s="367"/>
      <c r="P14" s="367"/>
      <c r="Q14" s="367"/>
      <c r="R14" s="367"/>
      <c r="S14" s="167"/>
      <c r="T14" s="168"/>
      <c r="U14" s="366">
        <v>0</v>
      </c>
      <c r="V14" s="367"/>
      <c r="W14" s="367"/>
      <c r="X14" s="367"/>
      <c r="Y14" s="167"/>
      <c r="Z14" s="224"/>
      <c r="AA14" s="114"/>
    </row>
    <row r="15" spans="1:27">
      <c r="A15" s="362" t="s">
        <v>101</v>
      </c>
      <c r="B15" s="346"/>
      <c r="C15" s="351"/>
      <c r="D15" s="363">
        <v>0</v>
      </c>
      <c r="E15" s="364"/>
      <c r="F15" s="364"/>
      <c r="G15" s="364"/>
      <c r="H15" s="364"/>
      <c r="I15" s="364"/>
      <c r="J15" s="364"/>
      <c r="K15" s="364"/>
      <c r="L15" s="364"/>
      <c r="M15" s="365"/>
      <c r="N15" s="366">
        <v>0</v>
      </c>
      <c r="O15" s="367"/>
      <c r="P15" s="367"/>
      <c r="Q15" s="367"/>
      <c r="R15" s="367"/>
      <c r="S15" s="167"/>
      <c r="T15" s="168"/>
      <c r="U15" s="366">
        <v>0</v>
      </c>
      <c r="V15" s="367"/>
      <c r="W15" s="367"/>
      <c r="X15" s="367"/>
      <c r="Y15" s="167"/>
      <c r="Z15" s="224"/>
      <c r="AA15" s="114"/>
    </row>
    <row r="16" spans="1:27">
      <c r="A16" s="362" t="s">
        <v>102</v>
      </c>
      <c r="B16" s="346"/>
      <c r="C16" s="351"/>
      <c r="D16" s="363">
        <v>0</v>
      </c>
      <c r="E16" s="364"/>
      <c r="F16" s="364"/>
      <c r="G16" s="364"/>
      <c r="H16" s="364"/>
      <c r="I16" s="364"/>
      <c r="J16" s="364"/>
      <c r="K16" s="364"/>
      <c r="L16" s="364"/>
      <c r="M16" s="365"/>
      <c r="N16" s="366">
        <v>0</v>
      </c>
      <c r="O16" s="367"/>
      <c r="P16" s="367"/>
      <c r="Q16" s="367"/>
      <c r="R16" s="367"/>
      <c r="S16" s="167"/>
      <c r="T16" s="168"/>
      <c r="U16" s="366">
        <v>0</v>
      </c>
      <c r="V16" s="367"/>
      <c r="W16" s="367"/>
      <c r="X16" s="367"/>
      <c r="Y16" s="167"/>
      <c r="Z16" s="224"/>
      <c r="AA16" s="114"/>
    </row>
    <row r="17" spans="1:27">
      <c r="A17" s="368" t="s">
        <v>103</v>
      </c>
      <c r="B17" s="369"/>
      <c r="C17" s="370"/>
      <c r="D17" s="371">
        <v>0</v>
      </c>
      <c r="E17" s="372"/>
      <c r="F17" s="372"/>
      <c r="G17" s="372"/>
      <c r="H17" s="372"/>
      <c r="I17" s="372"/>
      <c r="J17" s="372"/>
      <c r="K17" s="372"/>
      <c r="L17" s="372"/>
      <c r="M17" s="373"/>
      <c r="N17" s="366">
        <v>0</v>
      </c>
      <c r="O17" s="367"/>
      <c r="P17" s="367"/>
      <c r="Q17" s="367"/>
      <c r="R17" s="367"/>
      <c r="S17" s="167"/>
      <c r="T17" s="168"/>
      <c r="U17" s="366"/>
      <c r="V17" s="367"/>
      <c r="W17" s="367"/>
      <c r="X17" s="367"/>
      <c r="Y17" s="167"/>
      <c r="Z17" s="224"/>
      <c r="AA17" s="114"/>
    </row>
    <row r="18" spans="1:27">
      <c r="A18" s="362" t="s">
        <v>104</v>
      </c>
      <c r="B18" s="346"/>
      <c r="C18" s="346"/>
      <c r="D18" s="166"/>
      <c r="E18" s="166"/>
      <c r="F18" s="166"/>
      <c r="G18" s="166"/>
      <c r="H18" s="166"/>
      <c r="I18" s="166"/>
      <c r="J18" s="166"/>
      <c r="K18" s="166"/>
      <c r="L18" s="166"/>
      <c r="M18" s="166"/>
      <c r="N18" s="374">
        <v>0</v>
      </c>
      <c r="O18" s="374"/>
      <c r="P18" s="374"/>
      <c r="Q18" s="374"/>
      <c r="R18" s="374"/>
      <c r="S18" s="169"/>
      <c r="T18" s="169"/>
      <c r="U18" s="374">
        <v>0</v>
      </c>
      <c r="V18" s="374"/>
      <c r="W18" s="374"/>
      <c r="X18" s="374"/>
      <c r="Y18" s="169"/>
      <c r="Z18" s="224"/>
      <c r="AA18" s="114"/>
    </row>
    <row r="19" spans="1:27">
      <c r="A19" s="428" t="s">
        <v>105</v>
      </c>
      <c r="B19" s="429"/>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30"/>
      <c r="AA19" s="115"/>
    </row>
    <row r="20" spans="1:27">
      <c r="A20" s="226" t="s">
        <v>106</v>
      </c>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227"/>
      <c r="AA20" s="107"/>
    </row>
    <row r="21" spans="1:27">
      <c r="A21" s="228">
        <v>1</v>
      </c>
      <c r="B21" s="173" t="s">
        <v>107</v>
      </c>
      <c r="C21" s="174"/>
      <c r="D21" s="174"/>
      <c r="E21" s="174"/>
      <c r="F21" s="174"/>
      <c r="G21" s="174"/>
      <c r="H21" s="174"/>
      <c r="I21" s="174"/>
      <c r="J21" s="174"/>
      <c r="K21" s="174"/>
      <c r="L21" s="174"/>
      <c r="M21" s="174"/>
      <c r="N21" s="175"/>
      <c r="O21" s="174"/>
      <c r="P21" s="174"/>
      <c r="Q21" s="174"/>
      <c r="R21" s="174"/>
      <c r="S21" s="176"/>
      <c r="T21" s="177"/>
      <c r="U21" s="177"/>
      <c r="V21" s="177"/>
      <c r="W21" s="177"/>
      <c r="X21" s="177"/>
      <c r="Y21" s="177"/>
      <c r="Z21" s="229"/>
      <c r="AA21" s="116"/>
    </row>
    <row r="22" spans="1:27">
      <c r="A22" s="228"/>
      <c r="B22" s="178" t="s">
        <v>108</v>
      </c>
      <c r="C22" s="422" t="s">
        <v>109</v>
      </c>
      <c r="D22" s="422"/>
      <c r="E22" s="422"/>
      <c r="F22" s="422"/>
      <c r="G22" s="422"/>
      <c r="H22" s="422"/>
      <c r="I22" s="422"/>
      <c r="J22" s="422"/>
      <c r="K22" s="422"/>
      <c r="L22" s="422"/>
      <c r="M22" s="422"/>
      <c r="N22" s="179" t="s">
        <v>110</v>
      </c>
      <c r="O22" s="431">
        <f>'ArthikDisha IT CAL FY 23-24'!E10</f>
        <v>1000000</v>
      </c>
      <c r="P22" s="431"/>
      <c r="Q22" s="431"/>
      <c r="R22" s="431"/>
      <c r="S22" s="230"/>
      <c r="T22" s="432"/>
      <c r="U22" s="432"/>
      <c r="V22" s="432"/>
      <c r="W22" s="230"/>
      <c r="X22" s="230"/>
      <c r="Y22" s="230"/>
      <c r="Z22" s="232"/>
      <c r="AA22" s="116"/>
    </row>
    <row r="23" spans="1:27" ht="25.5" customHeight="1">
      <c r="A23" s="228"/>
      <c r="B23" s="178" t="s">
        <v>111</v>
      </c>
      <c r="C23" s="433" t="s">
        <v>112</v>
      </c>
      <c r="D23" s="433"/>
      <c r="E23" s="433"/>
      <c r="F23" s="433"/>
      <c r="G23" s="433"/>
      <c r="H23" s="433"/>
      <c r="I23" s="433"/>
      <c r="J23" s="433"/>
      <c r="K23" s="433"/>
      <c r="L23" s="433"/>
      <c r="M23" s="433"/>
      <c r="N23" s="179" t="s">
        <v>110</v>
      </c>
      <c r="O23" s="423">
        <v>0</v>
      </c>
      <c r="P23" s="424"/>
      <c r="Q23" s="424"/>
      <c r="R23" s="424"/>
      <c r="S23" s="230"/>
      <c r="T23" s="432"/>
      <c r="U23" s="432"/>
      <c r="V23" s="432"/>
      <c r="W23" s="230"/>
      <c r="X23" s="230"/>
      <c r="Y23" s="230"/>
      <c r="Z23" s="232"/>
      <c r="AA23" s="116"/>
    </row>
    <row r="24" spans="1:27" ht="29.25" customHeight="1">
      <c r="A24" s="228"/>
      <c r="B24" s="178" t="s">
        <v>113</v>
      </c>
      <c r="C24" s="422" t="s">
        <v>114</v>
      </c>
      <c r="D24" s="422"/>
      <c r="E24" s="422"/>
      <c r="F24" s="422"/>
      <c r="G24" s="422"/>
      <c r="H24" s="422"/>
      <c r="I24" s="422"/>
      <c r="J24" s="422"/>
      <c r="K24" s="422"/>
      <c r="L24" s="422"/>
      <c r="M24" s="422"/>
      <c r="N24" s="179" t="s">
        <v>110</v>
      </c>
      <c r="O24" s="423">
        <v>0</v>
      </c>
      <c r="P24" s="424"/>
      <c r="Q24" s="424"/>
      <c r="R24" s="424"/>
      <c r="S24" s="230"/>
      <c r="T24" s="425"/>
      <c r="U24" s="425"/>
      <c r="V24" s="425"/>
      <c r="W24" s="230"/>
      <c r="X24" s="230"/>
      <c r="Y24" s="230"/>
      <c r="Z24" s="232"/>
      <c r="AA24" s="116"/>
    </row>
    <row r="25" spans="1:27">
      <c r="A25" s="233"/>
      <c r="B25" s="170" t="s">
        <v>115</v>
      </c>
      <c r="C25" s="171" t="s">
        <v>104</v>
      </c>
      <c r="D25" s="171"/>
      <c r="E25" s="171"/>
      <c r="F25" s="171"/>
      <c r="G25" s="171"/>
      <c r="H25" s="171"/>
      <c r="I25" s="171"/>
      <c r="J25" s="171"/>
      <c r="K25" s="171"/>
      <c r="L25" s="171"/>
      <c r="M25" s="171"/>
      <c r="N25" s="180" t="s">
        <v>110</v>
      </c>
      <c r="O25" s="181"/>
      <c r="P25" s="181"/>
      <c r="Q25" s="181"/>
      <c r="R25" s="181"/>
      <c r="S25" s="426">
        <f>O22+O23+O24</f>
        <v>1000000</v>
      </c>
      <c r="T25" s="426"/>
      <c r="U25" s="426"/>
      <c r="V25" s="426"/>
      <c r="W25" s="182"/>
      <c r="X25" s="177"/>
      <c r="Y25" s="177"/>
      <c r="Z25" s="229"/>
      <c r="AA25" s="116"/>
    </row>
    <row r="26" spans="1:27" ht="15" customHeight="1">
      <c r="A26" s="225">
        <v>2</v>
      </c>
      <c r="B26" s="543" t="s">
        <v>219</v>
      </c>
      <c r="C26" s="544"/>
      <c r="D26" s="544"/>
      <c r="E26" s="544"/>
      <c r="F26" s="544"/>
      <c r="G26" s="544"/>
      <c r="H26" s="544"/>
      <c r="I26" s="544"/>
      <c r="J26" s="544"/>
      <c r="K26" s="544"/>
      <c r="L26" s="544"/>
      <c r="M26" s="545"/>
      <c r="N26" s="184"/>
      <c r="O26" s="427">
        <f>'ArthikDisha IT CAL FY 23-24'!E13</f>
        <v>50000</v>
      </c>
      <c r="P26" s="427"/>
      <c r="Q26" s="427"/>
      <c r="R26" s="427"/>
      <c r="S26" s="174"/>
      <c r="T26" s="185"/>
      <c r="U26" s="185"/>
      <c r="V26" s="185"/>
      <c r="W26" s="174"/>
      <c r="X26" s="174"/>
      <c r="Y26" s="174"/>
      <c r="Z26" s="235"/>
      <c r="AA26" s="107"/>
    </row>
    <row r="27" spans="1:27" ht="15" customHeight="1">
      <c r="A27" s="236"/>
      <c r="B27" s="546" t="s">
        <v>12</v>
      </c>
      <c r="C27" s="422"/>
      <c r="D27" s="422"/>
      <c r="E27" s="422"/>
      <c r="F27" s="422"/>
      <c r="G27" s="422"/>
      <c r="H27" s="422"/>
      <c r="I27" s="422"/>
      <c r="J27" s="422"/>
      <c r="K27" s="422"/>
      <c r="L27" s="422"/>
      <c r="M27" s="547"/>
      <c r="N27" s="184" t="s">
        <v>110</v>
      </c>
      <c r="O27" s="427">
        <f>'ArthikDisha IT CAL FY 23-24'!E14</f>
        <v>0</v>
      </c>
      <c r="P27" s="427"/>
      <c r="Q27" s="427"/>
      <c r="R27" s="427"/>
      <c r="S27" s="237"/>
      <c r="T27" s="238"/>
      <c r="U27" s="234"/>
      <c r="V27" s="234"/>
      <c r="W27" s="234"/>
      <c r="X27" s="234"/>
      <c r="Y27" s="234"/>
      <c r="Z27" s="239"/>
      <c r="AA27" s="107"/>
    </row>
    <row r="28" spans="1:27" ht="15" customHeight="1">
      <c r="A28" s="236"/>
      <c r="B28" s="546" t="s">
        <v>14</v>
      </c>
      <c r="C28" s="422"/>
      <c r="D28" s="422"/>
      <c r="E28" s="422"/>
      <c r="F28" s="422"/>
      <c r="G28" s="422"/>
      <c r="H28" s="422"/>
      <c r="I28" s="422"/>
      <c r="J28" s="422"/>
      <c r="K28" s="422"/>
      <c r="L28" s="422"/>
      <c r="M28" s="547"/>
      <c r="N28" s="184"/>
      <c r="O28" s="427">
        <f>'ArthikDisha IT CAL FY 23-24'!E15</f>
        <v>0</v>
      </c>
      <c r="P28" s="427"/>
      <c r="Q28" s="427"/>
      <c r="R28" s="427"/>
      <c r="S28" s="237"/>
      <c r="T28" s="238"/>
      <c r="U28" s="234"/>
      <c r="V28" s="234"/>
      <c r="W28" s="234"/>
      <c r="X28" s="234"/>
      <c r="Y28" s="234"/>
      <c r="Z28" s="239"/>
      <c r="AA28" s="107"/>
    </row>
    <row r="29" spans="1:27" ht="15" customHeight="1">
      <c r="A29" s="236"/>
      <c r="B29" s="546" t="s">
        <v>15</v>
      </c>
      <c r="C29" s="422"/>
      <c r="D29" s="422"/>
      <c r="E29" s="422"/>
      <c r="F29" s="422"/>
      <c r="G29" s="422"/>
      <c r="H29" s="422"/>
      <c r="I29" s="422"/>
      <c r="J29" s="422"/>
      <c r="K29" s="422"/>
      <c r="L29" s="422"/>
      <c r="M29" s="547"/>
      <c r="N29" s="184"/>
      <c r="O29" s="427">
        <f>'ArthikDisha IT CAL FY 23-24'!E16</f>
        <v>0</v>
      </c>
      <c r="P29" s="427"/>
      <c r="Q29" s="427"/>
      <c r="R29" s="427"/>
      <c r="S29" s="237"/>
      <c r="T29" s="238"/>
      <c r="U29" s="234"/>
      <c r="V29" s="234"/>
      <c r="W29" s="234"/>
      <c r="X29" s="234"/>
      <c r="Y29" s="234"/>
      <c r="Z29" s="239"/>
      <c r="AA29" s="107"/>
    </row>
    <row r="30" spans="1:27" ht="15" customHeight="1">
      <c r="A30" s="236"/>
      <c r="B30" s="546" t="s">
        <v>16</v>
      </c>
      <c r="C30" s="422"/>
      <c r="D30" s="422"/>
      <c r="E30" s="422"/>
      <c r="F30" s="422"/>
      <c r="G30" s="422"/>
      <c r="H30" s="422"/>
      <c r="I30" s="422"/>
      <c r="J30" s="422"/>
      <c r="K30" s="422"/>
      <c r="L30" s="422"/>
      <c r="M30" s="547"/>
      <c r="N30" s="184"/>
      <c r="O30" s="427">
        <f>'ArthikDisha IT CAL FY 23-24'!E17</f>
        <v>0</v>
      </c>
      <c r="P30" s="427"/>
      <c r="Q30" s="427"/>
      <c r="R30" s="427"/>
      <c r="S30" s="237"/>
      <c r="T30" s="238"/>
      <c r="U30" s="234"/>
      <c r="V30" s="234"/>
      <c r="W30" s="234"/>
      <c r="X30" s="234"/>
      <c r="Y30" s="234"/>
      <c r="Z30" s="239"/>
      <c r="AA30" s="107"/>
    </row>
    <row r="31" spans="1:27" ht="15" customHeight="1">
      <c r="A31" s="236"/>
      <c r="B31" s="546" t="s">
        <v>207</v>
      </c>
      <c r="C31" s="422"/>
      <c r="D31" s="422"/>
      <c r="E31" s="422"/>
      <c r="F31" s="422"/>
      <c r="G31" s="422"/>
      <c r="H31" s="422"/>
      <c r="I31" s="422"/>
      <c r="J31" s="422"/>
      <c r="K31" s="422"/>
      <c r="L31" s="422"/>
      <c r="M31" s="547"/>
      <c r="N31" s="184"/>
      <c r="O31" s="427">
        <f>'ArthikDisha IT CAL FY 23-24'!E18</f>
        <v>0</v>
      </c>
      <c r="P31" s="427"/>
      <c r="Q31" s="427"/>
      <c r="R31" s="427"/>
      <c r="S31" s="237"/>
      <c r="T31" s="238"/>
      <c r="U31" s="234"/>
      <c r="V31" s="234"/>
      <c r="W31" s="234"/>
      <c r="X31" s="234"/>
      <c r="Y31" s="234"/>
      <c r="Z31" s="239"/>
      <c r="AA31" s="107"/>
    </row>
    <row r="32" spans="1:27">
      <c r="A32" s="233"/>
      <c r="B32" s="192"/>
      <c r="C32" s="190"/>
      <c r="D32" s="190"/>
      <c r="E32" s="190"/>
      <c r="F32" s="190"/>
      <c r="G32" s="190"/>
      <c r="H32" s="190"/>
      <c r="I32" s="190"/>
      <c r="J32" s="190"/>
      <c r="K32" s="190"/>
      <c r="L32" s="190"/>
      <c r="M32" s="221" t="s">
        <v>120</v>
      </c>
      <c r="N32" s="188" t="s">
        <v>110</v>
      </c>
      <c r="O32" s="548"/>
      <c r="P32" s="446"/>
      <c r="Q32" s="446"/>
      <c r="R32" s="446"/>
      <c r="S32" s="445">
        <f>O26+O27+O28+O29+O30+O31</f>
        <v>50000</v>
      </c>
      <c r="T32" s="445"/>
      <c r="U32" s="445"/>
      <c r="V32" s="445"/>
      <c r="W32" s="190"/>
      <c r="X32" s="190"/>
      <c r="Y32" s="190"/>
      <c r="Z32" s="241"/>
      <c r="AA32" s="107"/>
    </row>
    <row r="33" spans="1:37">
      <c r="A33" s="223">
        <v>3</v>
      </c>
      <c r="B33" s="170" t="s">
        <v>121</v>
      </c>
      <c r="C33" s="171"/>
      <c r="D33" s="171"/>
      <c r="E33" s="171"/>
      <c r="F33" s="171"/>
      <c r="G33" s="171"/>
      <c r="H33" s="171"/>
      <c r="I33" s="171"/>
      <c r="J33" s="171"/>
      <c r="K33" s="171"/>
      <c r="L33" s="171"/>
      <c r="M33" s="171"/>
      <c r="N33" s="188" t="s">
        <v>110</v>
      </c>
      <c r="O33" s="189"/>
      <c r="P33" s="189"/>
      <c r="Q33" s="189"/>
      <c r="R33" s="189"/>
      <c r="S33" s="445">
        <f>S25-S32</f>
        <v>950000</v>
      </c>
      <c r="T33" s="445"/>
      <c r="U33" s="445"/>
      <c r="V33" s="445"/>
      <c r="W33" s="190"/>
      <c r="X33" s="190"/>
      <c r="Y33" s="190"/>
      <c r="Z33" s="241"/>
      <c r="AA33" s="107"/>
    </row>
    <row r="34" spans="1:37">
      <c r="A34" s="225">
        <v>6</v>
      </c>
      <c r="B34" s="170" t="s">
        <v>126</v>
      </c>
      <c r="C34" s="171"/>
      <c r="D34" s="171"/>
      <c r="E34" s="171"/>
      <c r="F34" s="171"/>
      <c r="G34" s="171"/>
      <c r="H34" s="171"/>
      <c r="I34" s="171"/>
      <c r="J34" s="171"/>
      <c r="K34" s="171"/>
      <c r="L34" s="171"/>
      <c r="M34" s="171"/>
      <c r="N34" s="180" t="s">
        <v>110</v>
      </c>
      <c r="O34" s="196"/>
      <c r="P34" s="196"/>
      <c r="Q34" s="196"/>
      <c r="R34" s="196"/>
      <c r="S34" s="171"/>
      <c r="T34" s="171"/>
      <c r="U34" s="171"/>
      <c r="V34" s="434">
        <f>S33</f>
        <v>950000</v>
      </c>
      <c r="W34" s="434"/>
      <c r="X34" s="434"/>
      <c r="Y34" s="434"/>
      <c r="Z34" s="246"/>
      <c r="AA34" s="118"/>
    </row>
    <row r="35" spans="1:37">
      <c r="A35" s="242">
        <v>7</v>
      </c>
      <c r="B35" s="187" t="s">
        <v>127</v>
      </c>
      <c r="C35" s="234"/>
      <c r="D35" s="234"/>
      <c r="E35" s="234"/>
      <c r="F35" s="234"/>
      <c r="G35" s="234"/>
      <c r="H35" s="234"/>
      <c r="I35" s="234"/>
      <c r="J35" s="234"/>
      <c r="K35" s="234"/>
      <c r="L35" s="234"/>
      <c r="M35" s="234"/>
      <c r="N35" s="179"/>
      <c r="O35" s="243"/>
      <c r="P35" s="243"/>
      <c r="Q35" s="243"/>
      <c r="R35" s="243"/>
      <c r="S35" s="234"/>
      <c r="T35" s="234"/>
      <c r="U35" s="234"/>
      <c r="V35" s="234"/>
      <c r="W35" s="247"/>
      <c r="X35" s="247"/>
      <c r="Y35" s="247"/>
      <c r="Z35" s="248"/>
      <c r="AA35" s="117"/>
    </row>
    <row r="36" spans="1:37">
      <c r="A36" s="228"/>
      <c r="B36" s="187" t="s">
        <v>108</v>
      </c>
      <c r="C36" s="249" t="s">
        <v>128</v>
      </c>
      <c r="D36" s="234"/>
      <c r="E36" s="234"/>
      <c r="F36" s="234"/>
      <c r="G36" s="234"/>
      <c r="H36" s="234"/>
      <c r="I36" s="234"/>
      <c r="J36" s="234"/>
      <c r="K36" s="234"/>
      <c r="L36" s="234"/>
      <c r="M36" s="234"/>
      <c r="N36" s="179" t="s">
        <v>110</v>
      </c>
      <c r="O36" s="427">
        <f>'[1]Income Tax Calc. F.Y 2023-24'!C43</f>
        <v>0</v>
      </c>
      <c r="P36" s="427"/>
      <c r="Q36" s="427"/>
      <c r="R36" s="427"/>
      <c r="S36" s="234"/>
      <c r="T36" s="234"/>
      <c r="U36" s="234"/>
      <c r="V36" s="339">
        <f>'ArthikDisha IT CAL FY 23-24'!E11</f>
        <v>0</v>
      </c>
      <c r="W36" s="339"/>
      <c r="X36" s="339"/>
      <c r="Y36" s="339"/>
      <c r="Z36" s="248"/>
      <c r="AA36" s="117"/>
    </row>
    <row r="37" spans="1:37">
      <c r="A37" s="223">
        <v>8</v>
      </c>
      <c r="B37" s="170" t="s">
        <v>208</v>
      </c>
      <c r="C37" s="171"/>
      <c r="D37" s="171"/>
      <c r="E37" s="171"/>
      <c r="F37" s="171"/>
      <c r="G37" s="171"/>
      <c r="H37" s="171"/>
      <c r="I37" s="171"/>
      <c r="J37" s="171"/>
      <c r="K37" s="171"/>
      <c r="L37" s="171"/>
      <c r="M37" s="171"/>
      <c r="N37" s="180" t="s">
        <v>110</v>
      </c>
      <c r="O37" s="171"/>
      <c r="P37" s="171"/>
      <c r="Q37" s="171"/>
      <c r="R37" s="171"/>
      <c r="S37" s="171"/>
      <c r="T37" s="171"/>
      <c r="U37" s="171"/>
      <c r="V37" s="435">
        <f>'ArthikDisha IT CAL FY 23-24'!E19</f>
        <v>950000</v>
      </c>
      <c r="W37" s="435"/>
      <c r="X37" s="435"/>
      <c r="Y37" s="435"/>
      <c r="Z37" s="246"/>
      <c r="AA37" s="118"/>
    </row>
    <row r="38" spans="1:37">
      <c r="A38" s="242">
        <v>12</v>
      </c>
      <c r="B38" s="192" t="s">
        <v>209</v>
      </c>
      <c r="C38" s="171"/>
      <c r="D38" s="171"/>
      <c r="E38" s="171"/>
      <c r="F38" s="171"/>
      <c r="G38" s="171"/>
      <c r="H38" s="171"/>
      <c r="I38" s="171"/>
      <c r="J38" s="171"/>
      <c r="K38" s="171"/>
      <c r="L38" s="171"/>
      <c r="M38" s="171"/>
      <c r="N38" s="171"/>
      <c r="O38" s="171"/>
      <c r="P38" s="171"/>
      <c r="Q38" s="171"/>
      <c r="R38" s="171"/>
      <c r="S38" s="211"/>
      <c r="T38" s="212"/>
      <c r="U38" s="180" t="s">
        <v>110</v>
      </c>
      <c r="V38" s="434">
        <f>'ArthikDisha IT CAL FY 23-24'!E20</f>
        <v>0</v>
      </c>
      <c r="W38" s="434"/>
      <c r="X38" s="434"/>
      <c r="Y38" s="434"/>
      <c r="Z38" s="246"/>
      <c r="AA38" s="118"/>
      <c r="AK38" s="119">
        <f>'[1]Income Tax Calc. F.Y 2023-24'!E76</f>
        <v>0</v>
      </c>
    </row>
    <row r="39" spans="1:37">
      <c r="A39" s="228"/>
      <c r="B39" s="170" t="s">
        <v>170</v>
      </c>
      <c r="C39" s="171"/>
      <c r="D39" s="171"/>
      <c r="E39" s="171"/>
      <c r="F39" s="171"/>
      <c r="G39" s="171"/>
      <c r="H39" s="171"/>
      <c r="I39" s="171"/>
      <c r="J39" s="171"/>
      <c r="K39" s="171"/>
      <c r="L39" s="171"/>
      <c r="M39" s="171"/>
      <c r="N39" s="171"/>
      <c r="O39" s="171"/>
      <c r="P39" s="171"/>
      <c r="Q39" s="171"/>
      <c r="R39" s="171"/>
      <c r="S39" s="211"/>
      <c r="T39" s="212"/>
      <c r="U39" s="180"/>
      <c r="V39" s="344">
        <f>'ArthikDisha IT CAL FY 23-24'!E21</f>
        <v>52500</v>
      </c>
      <c r="W39" s="345"/>
      <c r="X39" s="345"/>
      <c r="Y39" s="345"/>
      <c r="Z39" s="268"/>
      <c r="AA39" s="118"/>
      <c r="AK39" s="119"/>
    </row>
    <row r="40" spans="1:37" ht="15.75">
      <c r="A40" s="228"/>
      <c r="B40" s="170" t="s">
        <v>220</v>
      </c>
      <c r="C40" s="171"/>
      <c r="D40" s="171"/>
      <c r="E40" s="171"/>
      <c r="F40" s="171"/>
      <c r="G40" s="171"/>
      <c r="H40" s="171"/>
      <c r="I40" s="171"/>
      <c r="J40" s="171"/>
      <c r="K40" s="171"/>
      <c r="L40" s="171"/>
      <c r="M40" s="171"/>
      <c r="N40" s="171"/>
      <c r="O40" s="171"/>
      <c r="P40" s="171"/>
      <c r="Q40" s="171"/>
      <c r="R40" s="171"/>
      <c r="S40" s="211"/>
      <c r="T40" s="212"/>
      <c r="U40" s="180"/>
      <c r="V40" s="344">
        <f>'ArthikDisha IT CAL FY 23-24'!E22</f>
        <v>0</v>
      </c>
      <c r="W40" s="345"/>
      <c r="X40" s="345"/>
      <c r="Y40" s="345"/>
      <c r="Z40" s="268"/>
      <c r="AA40" s="118"/>
      <c r="AK40" s="119"/>
    </row>
    <row r="41" spans="1:37">
      <c r="A41" s="242">
        <v>13</v>
      </c>
      <c r="B41" s="170" t="s">
        <v>172</v>
      </c>
      <c r="C41" s="171"/>
      <c r="D41" s="171"/>
      <c r="E41" s="171"/>
      <c r="F41" s="171"/>
      <c r="G41" s="171"/>
      <c r="H41" s="171"/>
      <c r="I41" s="171"/>
      <c r="J41" s="171"/>
      <c r="K41" s="171"/>
      <c r="L41" s="171"/>
      <c r="M41" s="171"/>
      <c r="N41" s="171"/>
      <c r="O41" s="171"/>
      <c r="P41" s="171"/>
      <c r="Q41" s="171"/>
      <c r="R41" s="171"/>
      <c r="S41" s="211"/>
      <c r="T41" s="212"/>
      <c r="U41" s="180" t="s">
        <v>110</v>
      </c>
      <c r="V41" s="344">
        <f>'ArthikDisha IT CAL FY 23-24'!E23</f>
        <v>2100</v>
      </c>
      <c r="W41" s="345"/>
      <c r="X41" s="345"/>
      <c r="Y41" s="345"/>
      <c r="Z41" s="268"/>
      <c r="AA41" s="118"/>
    </row>
    <row r="42" spans="1:37">
      <c r="A42" s="242">
        <v>14</v>
      </c>
      <c r="B42" s="170" t="s">
        <v>173</v>
      </c>
      <c r="C42" s="171"/>
      <c r="D42" s="171"/>
      <c r="E42" s="171"/>
      <c r="F42" s="171"/>
      <c r="G42" s="171"/>
      <c r="H42" s="171"/>
      <c r="I42" s="171"/>
      <c r="J42" s="171"/>
      <c r="K42" s="171"/>
      <c r="L42" s="171"/>
      <c r="M42" s="171"/>
      <c r="N42" s="171"/>
      <c r="O42" s="171"/>
      <c r="P42" s="171"/>
      <c r="Q42" s="171"/>
      <c r="R42" s="171"/>
      <c r="S42" s="211"/>
      <c r="T42" s="212"/>
      <c r="U42" s="180" t="s">
        <v>110</v>
      </c>
      <c r="V42" s="434">
        <f>'ArthikDisha IT CAL FY 23-24'!E24</f>
        <v>54600</v>
      </c>
      <c r="W42" s="434"/>
      <c r="X42" s="434"/>
      <c r="Y42" s="434"/>
      <c r="Z42" s="246"/>
      <c r="AA42" s="118"/>
      <c r="AC42" s="119">
        <f>'[1]Income Tax Calc. F.Y 2023-24'!E80</f>
        <v>16640</v>
      </c>
    </row>
    <row r="43" spans="1:37">
      <c r="A43" s="242">
        <v>15</v>
      </c>
      <c r="B43" s="171" t="s">
        <v>174</v>
      </c>
      <c r="C43" s="174"/>
      <c r="D43" s="174"/>
      <c r="E43" s="174"/>
      <c r="F43" s="174"/>
      <c r="G43" s="174"/>
      <c r="H43" s="174"/>
      <c r="I43" s="174"/>
      <c r="J43" s="174"/>
      <c r="K43" s="174"/>
      <c r="L43" s="174"/>
      <c r="M43" s="174"/>
      <c r="N43" s="174"/>
      <c r="O43" s="174"/>
      <c r="P43" s="174"/>
      <c r="Q43" s="174"/>
      <c r="R43" s="174"/>
      <c r="S43" s="174"/>
      <c r="T43" s="254"/>
      <c r="U43" s="171"/>
      <c r="V43" s="222"/>
      <c r="W43" s="269"/>
      <c r="X43" s="222"/>
      <c r="Y43" s="222"/>
      <c r="Z43" s="257"/>
      <c r="AA43" s="117"/>
    </row>
    <row r="44" spans="1:37">
      <c r="A44" s="228"/>
      <c r="B44" s="165" t="s">
        <v>175</v>
      </c>
      <c r="C44" s="454" t="s">
        <v>176</v>
      </c>
      <c r="D44" s="455"/>
      <c r="E44" s="455"/>
      <c r="F44" s="456">
        <v>0</v>
      </c>
      <c r="G44" s="456"/>
      <c r="H44" s="457"/>
      <c r="I44" s="455" t="s">
        <v>177</v>
      </c>
      <c r="J44" s="455"/>
      <c r="K44" s="455"/>
      <c r="L44" s="456">
        <v>0</v>
      </c>
      <c r="M44" s="456"/>
      <c r="N44" s="457"/>
      <c r="O44" s="454" t="s">
        <v>178</v>
      </c>
      <c r="P44" s="455"/>
      <c r="Q44" s="455"/>
      <c r="R44" s="456">
        <v>0</v>
      </c>
      <c r="S44" s="456"/>
      <c r="T44" s="457"/>
      <c r="U44" s="180" t="s">
        <v>110</v>
      </c>
      <c r="V44" s="434">
        <v>0</v>
      </c>
      <c r="W44" s="434"/>
      <c r="X44" s="434"/>
      <c r="Y44" s="434"/>
      <c r="Z44" s="246"/>
      <c r="AA44" s="118"/>
      <c r="AK44" s="103">
        <f>IF(V42&gt;=V47,V42-V47)</f>
        <v>44600</v>
      </c>
    </row>
    <row r="45" spans="1:37">
      <c r="A45" s="228"/>
      <c r="B45" s="231" t="s">
        <v>179</v>
      </c>
      <c r="C45" s="173"/>
      <c r="D45" s="174" t="s">
        <v>180</v>
      </c>
      <c r="E45" s="174"/>
      <c r="F45" s="174"/>
      <c r="G45" s="174"/>
      <c r="H45" s="174"/>
      <c r="I45" s="174"/>
      <c r="J45" s="174"/>
      <c r="K45" s="174"/>
      <c r="L45" s="174"/>
      <c r="M45" s="174"/>
      <c r="N45" s="174"/>
      <c r="O45" s="174"/>
      <c r="P45" s="174"/>
      <c r="Q45" s="174"/>
      <c r="R45" s="174"/>
      <c r="S45" s="174"/>
      <c r="T45" s="217"/>
      <c r="U45" s="180" t="s">
        <v>110</v>
      </c>
      <c r="V45" s="434">
        <v>0</v>
      </c>
      <c r="W45" s="434"/>
      <c r="X45" s="434"/>
      <c r="Y45" s="434"/>
      <c r="Z45" s="246"/>
      <c r="AA45" s="118"/>
      <c r="AK45" s="103" t="b">
        <f>IF(V42&lt;=V47,V42-V47)</f>
        <v>0</v>
      </c>
    </row>
    <row r="46" spans="1:37">
      <c r="A46" s="233"/>
      <c r="B46" s="170" t="s">
        <v>181</v>
      </c>
      <c r="C46" s="171"/>
      <c r="D46" s="171"/>
      <c r="E46" s="171"/>
      <c r="F46" s="171"/>
      <c r="G46" s="171"/>
      <c r="H46" s="171"/>
      <c r="I46" s="171"/>
      <c r="J46" s="171"/>
      <c r="K46" s="171"/>
      <c r="L46" s="171"/>
      <c r="M46" s="171"/>
      <c r="N46" s="171"/>
      <c r="O46" s="171"/>
      <c r="P46" s="171"/>
      <c r="Q46" s="171"/>
      <c r="R46" s="171"/>
      <c r="S46" s="171"/>
      <c r="T46" s="212"/>
      <c r="U46" s="180" t="s">
        <v>110</v>
      </c>
      <c r="V46" s="434">
        <f>+V44+V45</f>
        <v>0</v>
      </c>
      <c r="W46" s="434"/>
      <c r="X46" s="434"/>
      <c r="Y46" s="434"/>
      <c r="Z46" s="246"/>
      <c r="AA46" s="118"/>
    </row>
    <row r="47" spans="1:37">
      <c r="A47" s="258">
        <v>16</v>
      </c>
      <c r="B47" s="170" t="s">
        <v>182</v>
      </c>
      <c r="C47" s="171"/>
      <c r="D47" s="171"/>
      <c r="E47" s="171"/>
      <c r="F47" s="171"/>
      <c r="G47" s="171"/>
      <c r="H47" s="171"/>
      <c r="I47" s="171"/>
      <c r="J47" s="171"/>
      <c r="K47" s="171"/>
      <c r="L47" s="171"/>
      <c r="M47" s="171"/>
      <c r="N47" s="171"/>
      <c r="O47" s="171"/>
      <c r="P47" s="171"/>
      <c r="Q47" s="171"/>
      <c r="R47" s="171"/>
      <c r="S47" s="171"/>
      <c r="T47" s="212"/>
      <c r="U47" s="180" t="s">
        <v>110</v>
      </c>
      <c r="V47" s="434">
        <f>'ArthikDisha IT CAL FY 23-24'!E25</f>
        <v>10000</v>
      </c>
      <c r="W47" s="434"/>
      <c r="X47" s="434"/>
      <c r="Y47" s="434"/>
      <c r="Z47" s="246"/>
      <c r="AA47" s="118"/>
    </row>
    <row r="48" spans="1:37">
      <c r="A48" s="244">
        <v>17</v>
      </c>
      <c r="B48" s="170" t="s">
        <v>183</v>
      </c>
      <c r="C48" s="171"/>
      <c r="D48" s="171"/>
      <c r="E48" s="171"/>
      <c r="F48" s="171"/>
      <c r="G48" s="171"/>
      <c r="H48" s="171"/>
      <c r="I48" s="171"/>
      <c r="J48" s="171"/>
      <c r="K48" s="171"/>
      <c r="L48" s="171"/>
      <c r="M48" s="171"/>
      <c r="N48" s="171"/>
      <c r="O48" s="171"/>
      <c r="P48" s="171"/>
      <c r="Q48" s="171"/>
      <c r="R48" s="171"/>
      <c r="S48" s="171"/>
      <c r="T48" s="212"/>
      <c r="U48" s="180" t="s">
        <v>110</v>
      </c>
      <c r="V48" s="434">
        <f>AK52</f>
        <v>44600</v>
      </c>
      <c r="W48" s="434"/>
      <c r="X48" s="434"/>
      <c r="Y48" s="434"/>
      <c r="Z48" s="246"/>
      <c r="AA48" s="118"/>
    </row>
    <row r="49" spans="1:37">
      <c r="A49" s="525" t="s">
        <v>184</v>
      </c>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7"/>
      <c r="AA49" s="120"/>
      <c r="AK49" s="119"/>
    </row>
    <row r="50" spans="1:37">
      <c r="A50" s="362" t="s">
        <v>185</v>
      </c>
      <c r="B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52"/>
      <c r="AA50" s="108"/>
      <c r="AK50" s="103">
        <f>IF(AK44=FALSE,AK45,AK44)</f>
        <v>44600</v>
      </c>
    </row>
    <row r="51" spans="1:37">
      <c r="A51" s="368" t="s">
        <v>186</v>
      </c>
      <c r="B51" s="369"/>
      <c r="C51" s="460" t="s">
        <v>187</v>
      </c>
      <c r="D51" s="461"/>
      <c r="E51" s="461"/>
      <c r="F51" s="461"/>
      <c r="G51" s="462"/>
      <c r="H51" s="350" t="s">
        <v>188</v>
      </c>
      <c r="I51" s="346"/>
      <c r="J51" s="346"/>
      <c r="K51" s="346"/>
      <c r="L51" s="346"/>
      <c r="M51" s="346"/>
      <c r="N51" s="346"/>
      <c r="O51" s="346"/>
      <c r="P51" s="346"/>
      <c r="Q51" s="346"/>
      <c r="R51" s="346"/>
      <c r="S51" s="346"/>
      <c r="T51" s="346"/>
      <c r="U51" s="346"/>
      <c r="V51" s="346"/>
      <c r="W51" s="346"/>
      <c r="X51" s="346"/>
      <c r="Y51" s="346"/>
      <c r="Z51" s="352"/>
      <c r="AA51" s="108"/>
    </row>
    <row r="52" spans="1:37" ht="27.75" customHeight="1">
      <c r="A52" s="459"/>
      <c r="B52" s="425"/>
      <c r="C52" s="463"/>
      <c r="D52" s="464"/>
      <c r="E52" s="464"/>
      <c r="F52" s="464"/>
      <c r="G52" s="465"/>
      <c r="H52" s="515" t="s">
        <v>189</v>
      </c>
      <c r="I52" s="516"/>
      <c r="J52" s="516"/>
      <c r="K52" s="516"/>
      <c r="L52" s="516"/>
      <c r="M52" s="516"/>
      <c r="N52" s="516"/>
      <c r="O52" s="517"/>
      <c r="P52" s="521" t="s">
        <v>190</v>
      </c>
      <c r="Q52" s="522"/>
      <c r="R52" s="522"/>
      <c r="S52" s="522"/>
      <c r="T52" s="522"/>
      <c r="U52" s="523"/>
      <c r="V52" s="522" t="s">
        <v>191</v>
      </c>
      <c r="W52" s="522"/>
      <c r="X52" s="522"/>
      <c r="Y52" s="522"/>
      <c r="Z52" s="524"/>
      <c r="AA52" s="113"/>
      <c r="AK52" s="103">
        <f>IF(AK50=0,0,AK50)</f>
        <v>44600</v>
      </c>
    </row>
    <row r="53" spans="1:37">
      <c r="A53" s="474"/>
      <c r="B53" s="475"/>
      <c r="C53" s="476">
        <v>0</v>
      </c>
      <c r="D53" s="477"/>
      <c r="E53" s="477"/>
      <c r="F53" s="477"/>
      <c r="G53" s="218"/>
      <c r="H53" s="478">
        <v>0</v>
      </c>
      <c r="I53" s="479"/>
      <c r="J53" s="479"/>
      <c r="K53" s="479"/>
      <c r="L53" s="479"/>
      <c r="M53" s="479"/>
      <c r="N53" s="479"/>
      <c r="O53" s="480"/>
      <c r="P53" s="481"/>
      <c r="Q53" s="481"/>
      <c r="R53" s="481"/>
      <c r="S53" s="481"/>
      <c r="T53" s="481"/>
      <c r="U53" s="481"/>
      <c r="V53" s="482"/>
      <c r="W53" s="483"/>
      <c r="X53" s="483"/>
      <c r="Y53" s="483"/>
      <c r="Z53" s="484"/>
      <c r="AA53" s="121"/>
    </row>
    <row r="54" spans="1:37">
      <c r="A54" s="474">
        <v>0</v>
      </c>
      <c r="B54" s="475"/>
      <c r="C54" s="476">
        <v>0</v>
      </c>
      <c r="D54" s="477"/>
      <c r="E54" s="477"/>
      <c r="F54" s="477"/>
      <c r="G54" s="218"/>
      <c r="H54" s="478">
        <v>0</v>
      </c>
      <c r="I54" s="479"/>
      <c r="J54" s="479"/>
      <c r="K54" s="479"/>
      <c r="L54" s="479"/>
      <c r="M54" s="479"/>
      <c r="N54" s="479"/>
      <c r="O54" s="480"/>
      <c r="P54" s="481">
        <v>0</v>
      </c>
      <c r="Q54" s="481"/>
      <c r="R54" s="481"/>
      <c r="S54" s="481"/>
      <c r="T54" s="481"/>
      <c r="U54" s="481"/>
      <c r="V54" s="482">
        <v>0</v>
      </c>
      <c r="W54" s="483"/>
      <c r="X54" s="483"/>
      <c r="Y54" s="483"/>
      <c r="Z54" s="484"/>
      <c r="AA54" s="121"/>
    </row>
    <row r="55" spans="1:37">
      <c r="A55" s="474">
        <v>0</v>
      </c>
      <c r="B55" s="475"/>
      <c r="C55" s="476">
        <v>0</v>
      </c>
      <c r="D55" s="477"/>
      <c r="E55" s="477"/>
      <c r="F55" s="477"/>
      <c r="G55" s="218"/>
      <c r="H55" s="478">
        <v>0</v>
      </c>
      <c r="I55" s="479"/>
      <c r="J55" s="479"/>
      <c r="K55" s="479"/>
      <c r="L55" s="479"/>
      <c r="M55" s="479"/>
      <c r="N55" s="479"/>
      <c r="O55" s="480"/>
      <c r="P55" s="481">
        <v>0</v>
      </c>
      <c r="Q55" s="481"/>
      <c r="R55" s="481"/>
      <c r="S55" s="481"/>
      <c r="T55" s="481"/>
      <c r="U55" s="481"/>
      <c r="V55" s="482">
        <v>0</v>
      </c>
      <c r="W55" s="483"/>
      <c r="X55" s="483"/>
      <c r="Y55" s="483"/>
      <c r="Z55" s="484"/>
      <c r="AA55" s="121"/>
    </row>
    <row r="56" spans="1:37">
      <c r="A56" s="474">
        <v>0</v>
      </c>
      <c r="B56" s="475"/>
      <c r="C56" s="476">
        <v>0</v>
      </c>
      <c r="D56" s="477"/>
      <c r="E56" s="477"/>
      <c r="F56" s="477"/>
      <c r="G56" s="218"/>
      <c r="H56" s="478">
        <v>0</v>
      </c>
      <c r="I56" s="479"/>
      <c r="J56" s="479"/>
      <c r="K56" s="479"/>
      <c r="L56" s="479"/>
      <c r="M56" s="479"/>
      <c r="N56" s="479"/>
      <c r="O56" s="480"/>
      <c r="P56" s="481">
        <v>0</v>
      </c>
      <c r="Q56" s="481"/>
      <c r="R56" s="481"/>
      <c r="S56" s="481"/>
      <c r="T56" s="481"/>
      <c r="U56" s="481"/>
      <c r="V56" s="482">
        <v>0</v>
      </c>
      <c r="W56" s="483"/>
      <c r="X56" s="483"/>
      <c r="Y56" s="483"/>
      <c r="Z56" s="484"/>
      <c r="AA56" s="121"/>
    </row>
    <row r="57" spans="1:37">
      <c r="A57" s="474">
        <v>0</v>
      </c>
      <c r="B57" s="475"/>
      <c r="C57" s="476">
        <v>0</v>
      </c>
      <c r="D57" s="477"/>
      <c r="E57" s="477"/>
      <c r="F57" s="477"/>
      <c r="G57" s="218"/>
      <c r="H57" s="478">
        <v>0</v>
      </c>
      <c r="I57" s="479"/>
      <c r="J57" s="479"/>
      <c r="K57" s="479"/>
      <c r="L57" s="479"/>
      <c r="M57" s="479"/>
      <c r="N57" s="479"/>
      <c r="O57" s="480"/>
      <c r="P57" s="481">
        <v>0</v>
      </c>
      <c r="Q57" s="481"/>
      <c r="R57" s="481"/>
      <c r="S57" s="481"/>
      <c r="T57" s="481"/>
      <c r="U57" s="481"/>
      <c r="V57" s="482">
        <v>0</v>
      </c>
      <c r="W57" s="483"/>
      <c r="X57" s="483"/>
      <c r="Y57" s="483"/>
      <c r="Z57" s="484"/>
      <c r="AA57" s="121"/>
    </row>
    <row r="58" spans="1:37">
      <c r="A58" s="474">
        <v>0</v>
      </c>
      <c r="B58" s="475"/>
      <c r="C58" s="476">
        <v>0</v>
      </c>
      <c r="D58" s="477"/>
      <c r="E58" s="477"/>
      <c r="F58" s="477"/>
      <c r="G58" s="218"/>
      <c r="H58" s="478">
        <v>0</v>
      </c>
      <c r="I58" s="479"/>
      <c r="J58" s="479"/>
      <c r="K58" s="479"/>
      <c r="L58" s="479"/>
      <c r="M58" s="479"/>
      <c r="N58" s="479"/>
      <c r="O58" s="480"/>
      <c r="P58" s="481">
        <v>0</v>
      </c>
      <c r="Q58" s="481"/>
      <c r="R58" s="481"/>
      <c r="S58" s="481"/>
      <c r="T58" s="481"/>
      <c r="U58" s="481"/>
      <c r="V58" s="482">
        <v>0</v>
      </c>
      <c r="W58" s="483"/>
      <c r="X58" s="483"/>
      <c r="Y58" s="483"/>
      <c r="Z58" s="484"/>
      <c r="AA58" s="121"/>
    </row>
    <row r="59" spans="1:37">
      <c r="A59" s="474">
        <v>0</v>
      </c>
      <c r="B59" s="475"/>
      <c r="C59" s="476">
        <v>0</v>
      </c>
      <c r="D59" s="477"/>
      <c r="E59" s="477"/>
      <c r="F59" s="477"/>
      <c r="G59" s="218"/>
      <c r="H59" s="478">
        <v>0</v>
      </c>
      <c r="I59" s="479"/>
      <c r="J59" s="479"/>
      <c r="K59" s="479"/>
      <c r="L59" s="479"/>
      <c r="M59" s="479"/>
      <c r="N59" s="479"/>
      <c r="O59" s="480"/>
      <c r="P59" s="481">
        <v>0</v>
      </c>
      <c r="Q59" s="481"/>
      <c r="R59" s="481"/>
      <c r="S59" s="481"/>
      <c r="T59" s="481"/>
      <c r="U59" s="481"/>
      <c r="V59" s="482">
        <v>0</v>
      </c>
      <c r="W59" s="483"/>
      <c r="X59" s="483"/>
      <c r="Y59" s="483"/>
      <c r="Z59" s="484"/>
      <c r="AA59" s="121"/>
    </row>
    <row r="60" spans="1:37">
      <c r="A60" s="474">
        <v>0</v>
      </c>
      <c r="B60" s="475"/>
      <c r="C60" s="476">
        <v>0</v>
      </c>
      <c r="D60" s="477"/>
      <c r="E60" s="477"/>
      <c r="F60" s="477"/>
      <c r="G60" s="218"/>
      <c r="H60" s="478">
        <v>0</v>
      </c>
      <c r="I60" s="479"/>
      <c r="J60" s="479"/>
      <c r="K60" s="479"/>
      <c r="L60" s="479"/>
      <c r="M60" s="479"/>
      <c r="N60" s="479"/>
      <c r="O60" s="480"/>
      <c r="P60" s="481">
        <v>0</v>
      </c>
      <c r="Q60" s="481"/>
      <c r="R60" s="481"/>
      <c r="S60" s="481"/>
      <c r="T60" s="481"/>
      <c r="U60" s="481"/>
      <c r="V60" s="482">
        <v>0</v>
      </c>
      <c r="W60" s="483"/>
      <c r="X60" s="483"/>
      <c r="Y60" s="483"/>
      <c r="Z60" s="484"/>
      <c r="AA60" s="121"/>
    </row>
    <row r="61" spans="1:37">
      <c r="A61" s="474">
        <v>0</v>
      </c>
      <c r="B61" s="475"/>
      <c r="C61" s="476">
        <v>0</v>
      </c>
      <c r="D61" s="477"/>
      <c r="E61" s="477"/>
      <c r="F61" s="477"/>
      <c r="G61" s="218"/>
      <c r="H61" s="478">
        <v>0</v>
      </c>
      <c r="I61" s="479"/>
      <c r="J61" s="479"/>
      <c r="K61" s="479"/>
      <c r="L61" s="479"/>
      <c r="M61" s="479"/>
      <c r="N61" s="479"/>
      <c r="O61" s="480"/>
      <c r="P61" s="481">
        <v>0</v>
      </c>
      <c r="Q61" s="481"/>
      <c r="R61" s="481"/>
      <c r="S61" s="481"/>
      <c r="T61" s="481"/>
      <c r="U61" s="481"/>
      <c r="V61" s="482">
        <v>0</v>
      </c>
      <c r="W61" s="483"/>
      <c r="X61" s="483"/>
      <c r="Y61" s="483"/>
      <c r="Z61" s="484"/>
      <c r="AA61" s="121"/>
    </row>
    <row r="62" spans="1:37">
      <c r="A62" s="474">
        <v>0</v>
      </c>
      <c r="B62" s="475"/>
      <c r="C62" s="476">
        <v>0</v>
      </c>
      <c r="D62" s="477"/>
      <c r="E62" s="477"/>
      <c r="F62" s="477"/>
      <c r="G62" s="218"/>
      <c r="H62" s="478">
        <v>0</v>
      </c>
      <c r="I62" s="479"/>
      <c r="J62" s="479"/>
      <c r="K62" s="479"/>
      <c r="L62" s="479"/>
      <c r="M62" s="479"/>
      <c r="N62" s="479"/>
      <c r="O62" s="480"/>
      <c r="P62" s="481">
        <v>0</v>
      </c>
      <c r="Q62" s="481"/>
      <c r="R62" s="481"/>
      <c r="S62" s="481"/>
      <c r="T62" s="481"/>
      <c r="U62" s="481"/>
      <c r="V62" s="482">
        <v>0</v>
      </c>
      <c r="W62" s="483"/>
      <c r="X62" s="483"/>
      <c r="Y62" s="483"/>
      <c r="Z62" s="484"/>
      <c r="AA62" s="121"/>
    </row>
    <row r="63" spans="1:37">
      <c r="A63" s="474">
        <v>0</v>
      </c>
      <c r="B63" s="475"/>
      <c r="C63" s="476">
        <v>0</v>
      </c>
      <c r="D63" s="477"/>
      <c r="E63" s="477"/>
      <c r="F63" s="477"/>
      <c r="G63" s="218"/>
      <c r="H63" s="478">
        <v>0</v>
      </c>
      <c r="I63" s="479"/>
      <c r="J63" s="479"/>
      <c r="K63" s="479"/>
      <c r="L63" s="479"/>
      <c r="M63" s="479"/>
      <c r="N63" s="479"/>
      <c r="O63" s="480"/>
      <c r="P63" s="531"/>
      <c r="Q63" s="531"/>
      <c r="R63" s="531"/>
      <c r="S63" s="531"/>
      <c r="T63" s="531"/>
      <c r="U63" s="531"/>
      <c r="V63" s="482">
        <v>0</v>
      </c>
      <c r="W63" s="483"/>
      <c r="X63" s="483"/>
      <c r="Y63" s="483"/>
      <c r="Z63" s="484"/>
      <c r="AA63" s="121"/>
    </row>
    <row r="64" spans="1:37" ht="15.75" thickBot="1">
      <c r="A64" s="532">
        <v>0</v>
      </c>
      <c r="B64" s="533"/>
      <c r="C64" s="534">
        <v>0</v>
      </c>
      <c r="D64" s="535"/>
      <c r="E64" s="535"/>
      <c r="F64" s="535"/>
      <c r="G64" s="270"/>
      <c r="H64" s="536">
        <v>0</v>
      </c>
      <c r="I64" s="537"/>
      <c r="J64" s="537"/>
      <c r="K64" s="537"/>
      <c r="L64" s="537"/>
      <c r="M64" s="537"/>
      <c r="N64" s="537"/>
      <c r="O64" s="538"/>
      <c r="P64" s="539"/>
      <c r="Q64" s="539"/>
      <c r="R64" s="539"/>
      <c r="S64" s="539"/>
      <c r="T64" s="539"/>
      <c r="U64" s="539"/>
      <c r="V64" s="540">
        <v>0</v>
      </c>
      <c r="W64" s="541"/>
      <c r="X64" s="541"/>
      <c r="Y64" s="541"/>
      <c r="Z64" s="542"/>
      <c r="AA64" s="121"/>
    </row>
    <row r="65" spans="1:27">
      <c r="A65" s="528" t="s">
        <v>104</v>
      </c>
      <c r="B65" s="529"/>
      <c r="C65" s="504">
        <v>0</v>
      </c>
      <c r="D65" s="504"/>
      <c r="E65" s="504"/>
      <c r="F65" s="504"/>
      <c r="G65" s="504"/>
      <c r="H65" s="265"/>
      <c r="I65" s="265"/>
      <c r="J65" s="265"/>
      <c r="K65" s="219"/>
      <c r="L65" s="219"/>
      <c r="M65" s="219"/>
      <c r="N65" s="219"/>
      <c r="O65" s="219"/>
      <c r="P65" s="266"/>
      <c r="Q65" s="266"/>
      <c r="R65" s="266"/>
      <c r="S65" s="266"/>
      <c r="T65" s="267"/>
      <c r="U65" s="266"/>
      <c r="V65" s="219"/>
      <c r="W65" s="220"/>
      <c r="X65" s="220"/>
      <c r="Y65" s="220"/>
      <c r="Z65" s="220"/>
      <c r="AA65" s="122"/>
    </row>
    <row r="66" spans="1:27" ht="45.75" customHeight="1">
      <c r="A66" s="530" t="s">
        <v>192</v>
      </c>
      <c r="B66" s="530"/>
      <c r="C66" s="530"/>
      <c r="D66" s="530"/>
      <c r="E66" s="530"/>
      <c r="F66" s="530"/>
      <c r="G66" s="530"/>
      <c r="H66" s="530"/>
      <c r="I66" s="530"/>
      <c r="J66" s="530"/>
      <c r="K66" s="530"/>
      <c r="L66" s="530"/>
      <c r="M66" s="530"/>
      <c r="N66" s="530"/>
      <c r="O66" s="530"/>
      <c r="P66" s="530"/>
      <c r="Q66" s="530"/>
      <c r="R66" s="530"/>
      <c r="S66" s="530"/>
      <c r="T66" s="530"/>
      <c r="U66" s="530"/>
      <c r="V66" s="530"/>
      <c r="W66" s="493"/>
      <c r="X66" s="493"/>
      <c r="Y66" s="493"/>
      <c r="Z66" s="493"/>
      <c r="AA66" s="123"/>
    </row>
    <row r="67" spans="1:27">
      <c r="A67" s="494" t="s">
        <v>193</v>
      </c>
      <c r="B67" s="494"/>
      <c r="C67" s="494"/>
      <c r="D67" s="494"/>
      <c r="E67" s="494"/>
      <c r="F67" s="494"/>
      <c r="G67" s="494"/>
      <c r="H67" s="494"/>
      <c r="I67" s="494"/>
      <c r="J67" s="494"/>
      <c r="K67" s="494"/>
      <c r="L67" s="494"/>
      <c r="M67" s="494"/>
      <c r="N67" s="494"/>
      <c r="O67" s="494"/>
      <c r="P67" s="494"/>
      <c r="Q67" s="494"/>
      <c r="R67" s="494"/>
      <c r="S67" s="494"/>
      <c r="T67" s="494"/>
      <c r="U67" s="494"/>
      <c r="V67" s="494"/>
      <c r="W67" s="494"/>
      <c r="X67" s="494"/>
      <c r="Y67" s="494"/>
      <c r="Z67" s="494"/>
      <c r="AA67" s="124"/>
    </row>
    <row r="68" spans="1:27">
      <c r="A68" s="494"/>
      <c r="B68" s="494"/>
      <c r="C68" s="494"/>
      <c r="D68" s="494"/>
      <c r="E68" s="494"/>
      <c r="F68" s="494"/>
      <c r="G68" s="494"/>
      <c r="H68" s="494"/>
      <c r="I68" s="494"/>
      <c r="J68" s="494"/>
      <c r="K68" s="494"/>
      <c r="L68" s="494"/>
      <c r="M68" s="494"/>
      <c r="N68" s="494"/>
      <c r="O68" s="494"/>
      <c r="P68" s="494"/>
      <c r="Q68" s="494"/>
      <c r="R68" s="494"/>
      <c r="S68" s="494"/>
      <c r="T68" s="494"/>
      <c r="U68" s="494"/>
      <c r="V68" s="494"/>
      <c r="W68" s="494"/>
      <c r="X68" s="494"/>
      <c r="Y68" s="494"/>
      <c r="Z68" s="494"/>
      <c r="AA68" s="124"/>
    </row>
    <row r="69" spans="1:27">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07"/>
    </row>
    <row r="70" spans="1:27">
      <c r="A70" s="125" t="s">
        <v>194</v>
      </c>
      <c r="B70" s="125"/>
      <c r="C70" s="126">
        <v>0</v>
      </c>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07"/>
    </row>
    <row r="71" spans="1:27">
      <c r="A71" s="125" t="s">
        <v>195</v>
      </c>
      <c r="B71" s="125"/>
      <c r="C71" s="495" t="s">
        <v>218</v>
      </c>
      <c r="D71" s="495"/>
      <c r="E71" s="495"/>
      <c r="F71" s="495"/>
      <c r="G71" s="125"/>
      <c r="H71" s="125"/>
      <c r="I71" s="125"/>
      <c r="J71" s="125"/>
      <c r="K71" s="125"/>
      <c r="L71" s="125"/>
      <c r="M71" s="127" t="s">
        <v>196</v>
      </c>
      <c r="N71" s="125"/>
      <c r="O71" s="125"/>
      <c r="P71" s="125"/>
      <c r="Q71" s="125"/>
      <c r="R71" s="125"/>
      <c r="S71" s="125"/>
      <c r="T71" s="125"/>
      <c r="U71" s="125"/>
      <c r="V71" s="125"/>
      <c r="W71" s="125"/>
      <c r="X71" s="125"/>
      <c r="Y71" s="125"/>
      <c r="Z71" s="125"/>
      <c r="AA71" s="107"/>
    </row>
    <row r="72" spans="1:27">
      <c r="A72" s="496" t="s">
        <v>197</v>
      </c>
      <c r="B72" s="496"/>
      <c r="C72" s="496"/>
      <c r="D72" s="496"/>
      <c r="E72" s="496"/>
      <c r="F72" s="496"/>
      <c r="G72" s="125"/>
      <c r="H72" s="125"/>
      <c r="I72" s="125"/>
      <c r="J72" s="125"/>
      <c r="K72" s="125"/>
      <c r="L72" s="125"/>
      <c r="M72" s="497" t="s">
        <v>198</v>
      </c>
      <c r="N72" s="497"/>
      <c r="O72" s="497"/>
      <c r="P72" s="497"/>
      <c r="Q72" s="497"/>
      <c r="R72" s="497"/>
      <c r="S72" s="497"/>
      <c r="T72" s="497"/>
      <c r="U72" s="497"/>
      <c r="V72" s="497"/>
      <c r="W72" s="497"/>
      <c r="X72" s="497"/>
      <c r="Y72" s="497"/>
      <c r="Z72" s="497"/>
      <c r="AA72" s="128"/>
    </row>
    <row r="73" spans="1:27" ht="26.25">
      <c r="A73" s="485" t="s">
        <v>199</v>
      </c>
      <c r="B73" s="485"/>
      <c r="C73" s="485"/>
      <c r="D73" s="486" t="s">
        <v>200</v>
      </c>
      <c r="E73" s="486"/>
      <c r="F73" s="486"/>
      <c r="G73" s="486"/>
      <c r="H73" s="486"/>
      <c r="I73" s="486"/>
      <c r="J73" s="486"/>
      <c r="K73" s="486"/>
      <c r="L73" s="486"/>
      <c r="M73" s="486"/>
      <c r="N73" s="486"/>
      <c r="O73" s="486"/>
      <c r="P73" s="486"/>
      <c r="Q73" s="486"/>
      <c r="R73" s="486"/>
      <c r="S73" s="486"/>
      <c r="T73" s="486"/>
      <c r="U73" s="486"/>
      <c r="V73" s="487" t="s">
        <v>201</v>
      </c>
      <c r="W73" s="487"/>
      <c r="X73" s="488" t="s">
        <v>202</v>
      </c>
      <c r="Y73" s="488"/>
      <c r="Z73" s="488"/>
      <c r="AA73" s="129"/>
    </row>
    <row r="74" spans="1:27">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7">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sheetData>
  <sheetProtection algorithmName="SHA-512" hashValue="rxM1+5grXTVXlpTsti5B8/IfsXIufPAxGMT+rBO2WFIUJw5/W3CJlMWDvYHuQalwieF5GvIgYd9wQdWaiJ4wHg==" saltValue="prni+BZNuzJtp8ua/nYDcg==" spinCount="100000" sheet="1" objects="1" scenarios="1" selectLockedCells="1"/>
  <mergeCells count="170">
    <mergeCell ref="O28:R28"/>
    <mergeCell ref="O29:R29"/>
    <mergeCell ref="O30:R30"/>
    <mergeCell ref="O31:R31"/>
    <mergeCell ref="V39:Y39"/>
    <mergeCell ref="B26:M26"/>
    <mergeCell ref="B27:M27"/>
    <mergeCell ref="B28:M28"/>
    <mergeCell ref="B29:M29"/>
    <mergeCell ref="B30:M30"/>
    <mergeCell ref="B31:M31"/>
    <mergeCell ref="V34:Y34"/>
    <mergeCell ref="O36:R36"/>
    <mergeCell ref="V37:Y37"/>
    <mergeCell ref="O32:R32"/>
    <mergeCell ref="S32:V32"/>
    <mergeCell ref="S33:V33"/>
    <mergeCell ref="A73:C73"/>
    <mergeCell ref="D73:U73"/>
    <mergeCell ref="V73:W73"/>
    <mergeCell ref="X73:Z73"/>
    <mergeCell ref="V36:Y36"/>
    <mergeCell ref="A65:B65"/>
    <mergeCell ref="A66:Z66"/>
    <mergeCell ref="A67:Z68"/>
    <mergeCell ref="C71:F71"/>
    <mergeCell ref="A72:F72"/>
    <mergeCell ref="A63:B63"/>
    <mergeCell ref="C63:F63"/>
    <mergeCell ref="H63:O63"/>
    <mergeCell ref="P63:U63"/>
    <mergeCell ref="V63:Z63"/>
    <mergeCell ref="A64:B64"/>
    <mergeCell ref="C64:F64"/>
    <mergeCell ref="H64:O64"/>
    <mergeCell ref="P64:U64"/>
    <mergeCell ref="V64:Z64"/>
    <mergeCell ref="A61:B61"/>
    <mergeCell ref="C61:F61"/>
    <mergeCell ref="H61:O61"/>
    <mergeCell ref="P61:U61"/>
    <mergeCell ref="V61:Z61"/>
    <mergeCell ref="A62:B62"/>
    <mergeCell ref="C62:F62"/>
    <mergeCell ref="H62:O62"/>
    <mergeCell ref="P62:U62"/>
    <mergeCell ref="V62:Z62"/>
    <mergeCell ref="A59:B59"/>
    <mergeCell ref="C59:F59"/>
    <mergeCell ref="H59:O59"/>
    <mergeCell ref="P59:U59"/>
    <mergeCell ref="V59:Z59"/>
    <mergeCell ref="A60:B60"/>
    <mergeCell ref="C60:F60"/>
    <mergeCell ref="H60:O60"/>
    <mergeCell ref="P60:U60"/>
    <mergeCell ref="V60:Z60"/>
    <mergeCell ref="A57:B57"/>
    <mergeCell ref="C57:F57"/>
    <mergeCell ref="H57:O57"/>
    <mergeCell ref="P57:U57"/>
    <mergeCell ref="V57:Z57"/>
    <mergeCell ref="A58:B58"/>
    <mergeCell ref="C58:F58"/>
    <mergeCell ref="H58:O58"/>
    <mergeCell ref="P58:U58"/>
    <mergeCell ref="V58:Z58"/>
    <mergeCell ref="A55:B55"/>
    <mergeCell ref="C55:F55"/>
    <mergeCell ref="H55:O55"/>
    <mergeCell ref="P55:U55"/>
    <mergeCell ref="V55:Z55"/>
    <mergeCell ref="A56:B56"/>
    <mergeCell ref="C56:F56"/>
    <mergeCell ref="H56:O56"/>
    <mergeCell ref="P56:U56"/>
    <mergeCell ref="V56:Z56"/>
    <mergeCell ref="A53:B53"/>
    <mergeCell ref="C53:F53"/>
    <mergeCell ref="H53:O53"/>
    <mergeCell ref="P53:U53"/>
    <mergeCell ref="V53:Z53"/>
    <mergeCell ref="A54:B54"/>
    <mergeCell ref="C54:F54"/>
    <mergeCell ref="H54:O54"/>
    <mergeCell ref="P54:U54"/>
    <mergeCell ref="V54:Z54"/>
    <mergeCell ref="A51:B52"/>
    <mergeCell ref="C51:G52"/>
    <mergeCell ref="H51:Z51"/>
    <mergeCell ref="H52:O52"/>
    <mergeCell ref="P52:U52"/>
    <mergeCell ref="V52:Z52"/>
    <mergeCell ref="V45:Y45"/>
    <mergeCell ref="V46:Y46"/>
    <mergeCell ref="V47:Y47"/>
    <mergeCell ref="V48:Y48"/>
    <mergeCell ref="A49:Z49"/>
    <mergeCell ref="A50:Z50"/>
    <mergeCell ref="V42:Y42"/>
    <mergeCell ref="C44:E44"/>
    <mergeCell ref="F44:H44"/>
    <mergeCell ref="I44:K44"/>
    <mergeCell ref="L44:N44"/>
    <mergeCell ref="O44:Q44"/>
    <mergeCell ref="R44:T44"/>
    <mergeCell ref="V44:Y44"/>
    <mergeCell ref="V38:Y38"/>
    <mergeCell ref="V40:Y40"/>
    <mergeCell ref="V41:Y41"/>
    <mergeCell ref="C24:M24"/>
    <mergeCell ref="O24:R24"/>
    <mergeCell ref="T24:V24"/>
    <mergeCell ref="S25:V25"/>
    <mergeCell ref="O26:R26"/>
    <mergeCell ref="O27:R27"/>
    <mergeCell ref="A19:Z19"/>
    <mergeCell ref="C22:M22"/>
    <mergeCell ref="O22:R22"/>
    <mergeCell ref="T22:V22"/>
    <mergeCell ref="C23:M23"/>
    <mergeCell ref="O23:R23"/>
    <mergeCell ref="T23:V23"/>
    <mergeCell ref="A18:C18"/>
    <mergeCell ref="N18:R18"/>
    <mergeCell ref="U18:X18"/>
    <mergeCell ref="A15:C15"/>
    <mergeCell ref="D15:M15"/>
    <mergeCell ref="N15:R15"/>
    <mergeCell ref="U15:X15"/>
    <mergeCell ref="A16:C16"/>
    <mergeCell ref="D16:M16"/>
    <mergeCell ref="N16:R16"/>
    <mergeCell ref="U16:X16"/>
    <mergeCell ref="N10:R10"/>
    <mergeCell ref="S10:Z10"/>
    <mergeCell ref="A11:M12"/>
    <mergeCell ref="N11:R12"/>
    <mergeCell ref="S11:V11"/>
    <mergeCell ref="W11:Z11"/>
    <mergeCell ref="S12:V12"/>
    <mergeCell ref="W12:Z12"/>
    <mergeCell ref="A17:C17"/>
    <mergeCell ref="D17:M17"/>
    <mergeCell ref="N17:R17"/>
    <mergeCell ref="U17:X17"/>
    <mergeCell ref="M72:Z72"/>
    <mergeCell ref="C65:G65"/>
    <mergeCell ref="A8:F8"/>
    <mergeCell ref="G8:M8"/>
    <mergeCell ref="N8:Z8"/>
    <mergeCell ref="A9:F9"/>
    <mergeCell ref="G9:M9"/>
    <mergeCell ref="N9:Z9"/>
    <mergeCell ref="A2:Z2"/>
    <mergeCell ref="A3:Z3"/>
    <mergeCell ref="A4:Z4"/>
    <mergeCell ref="A6:M6"/>
    <mergeCell ref="N6:Z6"/>
    <mergeCell ref="A7:M7"/>
    <mergeCell ref="N7:Z7"/>
    <mergeCell ref="A13:C13"/>
    <mergeCell ref="D13:M13"/>
    <mergeCell ref="N13:T13"/>
    <mergeCell ref="U13:Z13"/>
    <mergeCell ref="A14:C14"/>
    <mergeCell ref="D14:M14"/>
    <mergeCell ref="N14:R14"/>
    <mergeCell ref="U14:X14"/>
    <mergeCell ref="A10:M10"/>
  </mergeCells>
  <conditionalFormatting sqref="A9:G9 N9:N18 D14:M18 S14:U18 Y14:AA18 S21 C21:M25 W21:Y33 N21:R37 Z21:AA38 S22:T24 S25:V25 S26:T31 K32:M37 S33:V35 W35:Y35 S36:U36 S37:V37 K38:R40 U38:V42 AA39:AA41 C41:R42 Z42:AA42 F44 L44 R44 U44:V48 Z44:AA48 A49:AA49 A53:C53 H53:H64 P53:AA64 A54:A64 C54:C65 H65:J65 T65:AA65 A70:AA71 A72 G72:M72 AA72">
    <cfRule type="cellIs" dxfId="2" priority="5" stopIfTrue="1" operator="equal">
      <formula>0</formula>
    </cfRule>
  </conditionalFormatting>
  <conditionalFormatting sqref="B26:B31">
    <cfRule type="cellIs" dxfId="1" priority="2" stopIfTrue="1" operator="equal">
      <formula>0</formula>
    </cfRule>
  </conditionalFormatting>
  <conditionalFormatting sqref="C32:J40">
    <cfRule type="cellIs" dxfId="0" priority="1" stopIfTrue="1" operator="equal">
      <formula>0</formula>
    </cfRule>
  </conditionalFormatting>
  <pageMargins left="0.11811023622047245" right="0.11811023622047245" top="0.15748031496062992" bottom="0.15748031496062992"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ArthikDisha IT CAL FY 23-24</vt:lpstr>
      <vt:lpstr>Form 16 Old</vt:lpstr>
      <vt:lpstr>Form 16 New</vt:lpstr>
      <vt:lpstr>'ArthikDisha IT CAL FY 23-24'!Print_Area</vt:lpstr>
      <vt:lpstr>'Form 16 New'!Print_Area</vt:lpstr>
      <vt:lpstr>'Form 16 Old'!Print_Area</vt:lpstr>
      <vt:lpstr>'ArthikDisha IT CAL FY 23-24'!Print_Titles</vt:lpstr>
      <vt:lpstr>'Form 16 New'!Print_Titles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Kutus</dc:creator>
  <cp:lastModifiedBy>1852</cp:lastModifiedBy>
  <cp:lastPrinted>2024-05-17T03:43:45Z</cp:lastPrinted>
  <dcterms:created xsi:type="dcterms:W3CDTF">2015-06-05T18:17:20Z</dcterms:created>
  <dcterms:modified xsi:type="dcterms:W3CDTF">2024-05-17T03:51:41Z</dcterms:modified>
</cp:coreProperties>
</file>